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Мои документы\2024 год\ГОСЗАДАНИЕ\"/>
    </mc:Choice>
  </mc:AlternateContent>
  <bookViews>
    <workbookView xWindow="0" yWindow="0" windowWidth="19200" windowHeight="6930" tabRatio="756" firstSheet="4" activeTab="4"/>
  </bookViews>
  <sheets>
    <sheet name="1 ДОШ" sheetId="53" r:id="rId1"/>
    <sheet name="2 НОО" sheetId="54" r:id="rId2"/>
    <sheet name="3 ООО" sheetId="55" r:id="rId3"/>
    <sheet name="4 СОО" sheetId="56" r:id="rId4"/>
    <sheet name="5 ДОП" sheetId="63" r:id="rId5"/>
    <sheet name="6 МЕРО_доп" sheetId="64" r:id="rId6"/>
    <sheet name="7 СД" sheetId="57" r:id="rId7"/>
    <sheet name="8 СПО" sheetId="65" r:id="rId8"/>
    <sheet name="9 СПО чч" sheetId="70" state="hidden" r:id="rId9"/>
    <sheet name="10 ПОВ_КВАЛ" sheetId="66" r:id="rId10"/>
    <sheet name="11 ОЦ_КАЧ" sheetId="67" r:id="rId11"/>
    <sheet name="12_ИНФ РЕС" sheetId="33" state="hidden" r:id="rId12"/>
    <sheet name="13 консульт" sheetId="22" state="hidden" r:id="rId13"/>
    <sheet name="14 обследов" sheetId="42" state="hidden" r:id="rId14"/>
    <sheet name="15 подвоз" sheetId="68" r:id="rId15"/>
    <sheet name="16 ПиУ" sheetId="58" r:id="rId16"/>
    <sheet name="17 МЕРО_ИРО" sheetId="34" state="hidden" r:id="rId17"/>
    <sheet name="18 музеи" sheetId="44" state="hidden" r:id="rId18"/>
    <sheet name="19 ПРОФ ПЕРЕПОДГ" sheetId="69" r:id="rId19"/>
    <sheet name="20 общежития" sheetId="60" state="hidden" r:id="rId20"/>
  </sheets>
  <definedNames>
    <definedName name="_xlnm._FilterDatabase" localSheetId="0" hidden="1">'1 ДОШ'!$A$11:$Q$25</definedName>
    <definedName name="_xlnm._FilterDatabase" localSheetId="15" hidden="1">'16 ПиУ'!$A$9:$R$24</definedName>
    <definedName name="_xlnm._FilterDatabase" localSheetId="1" hidden="1">'2 НОО'!$A$10:$Q$98</definedName>
    <definedName name="_xlnm._FilterDatabase" localSheetId="2" hidden="1">'3 ООО'!$A$10:$Q$101</definedName>
    <definedName name="_xlnm._FilterDatabase" localSheetId="3" hidden="1">'4 СОО'!$A$10:$Q$79</definedName>
    <definedName name="_xlnm._FilterDatabase" localSheetId="4" hidden="1">'5 ДОП'!$A$10:$M$108</definedName>
    <definedName name="_xlnm._FilterDatabase" localSheetId="6" hidden="1">'7 СД'!$A$9:$T$57</definedName>
    <definedName name="_xlnm._FilterDatabase" localSheetId="7" hidden="1">'8 СПО'!$A$12:$R$477</definedName>
    <definedName name="_xlnm._FilterDatabase" localSheetId="8" hidden="1">'9 СПО чч'!$A$9:$K$42</definedName>
    <definedName name="XDO_?ACTDOMCODE?">#REF!</definedName>
    <definedName name="XDO_?CSMCTGY_NAME?">#REF!</definedName>
    <definedName name="XDO_?inst_Fullname?" localSheetId="15">#REF!</definedName>
    <definedName name="XDO_?inst_Fullname?" localSheetId="16">#REF!</definedName>
    <definedName name="XDO_?inst_Fullname?" localSheetId="18">#REF!</definedName>
    <definedName name="XDO_?inst_Fullname?" localSheetId="1">#REF!</definedName>
    <definedName name="XDO_?inst_Fullname?">#REF!</definedName>
    <definedName name="XDO_?INST_NAME?">#REF!</definedName>
    <definedName name="XDO_?INSTKND_NAME?" localSheetId="15">#REF!</definedName>
    <definedName name="XDO_?INSTKND_NAME?" localSheetId="16">#REF!</definedName>
    <definedName name="XDO_?INSTKND_NAME?" localSheetId="18">#REF!</definedName>
    <definedName name="XDO_?INSTKND_NAME?" localSheetId="1">#REF!</definedName>
    <definedName name="XDO_?INSTKND_NAME?">#REF!</definedName>
    <definedName name="XDO_?LGLACT_APPROVEDBY?" localSheetId="15">#REF!</definedName>
    <definedName name="XDO_?LGLACT_APPROVEDBY?" localSheetId="16">#REF!</definedName>
    <definedName name="XDO_?LGLACT_APPROVEDBY?" localSheetId="18">#REF!</definedName>
    <definedName name="XDO_?LGLACT_APPROVEDBY?" localSheetId="1">#REF!</definedName>
    <definedName name="XDO_?LGLACT_APPROVEDBY?">#REF!</definedName>
    <definedName name="XDO_?LGLACT_APPRVDAT?" localSheetId="15">#REF!</definedName>
    <definedName name="XDO_?LGLACT_APPRVDAT?" localSheetId="16">#REF!</definedName>
    <definedName name="XDO_?LGLACT_APPRVDAT?" localSheetId="18">#REF!</definedName>
    <definedName name="XDO_?LGLACT_APPRVDAT?" localSheetId="1">#REF!</definedName>
    <definedName name="XDO_?LGLACT_APPRVDAT?">#REF!</definedName>
    <definedName name="XDO_?LGLACT_NAME?" localSheetId="15">#REF!</definedName>
    <definedName name="XDO_?LGLACT_NAME?" localSheetId="16">#REF!</definedName>
    <definedName name="XDO_?LGLACT_NAME?" localSheetId="18">#REF!</definedName>
    <definedName name="XDO_?LGLACT_NAME?" localSheetId="1">#REF!</definedName>
    <definedName name="XDO_?LGLACT_NAME?">#REF!</definedName>
    <definedName name="XDO_?NAME_1?" localSheetId="15">#REF!</definedName>
    <definedName name="XDO_?NAME_1?" localSheetId="16">#REF!</definedName>
    <definedName name="XDO_?NAME_1?" localSheetId="18">#REF!</definedName>
    <definedName name="XDO_?NAME_1?" localSheetId="1">#REF!</definedName>
    <definedName name="XDO_?NAME_1?">#REF!</definedName>
    <definedName name="XDO_?NAME_2?" localSheetId="15">#REF!</definedName>
    <definedName name="XDO_?NAME_2?" localSheetId="16">#REF!</definedName>
    <definedName name="XDO_?NAME_2?" localSheetId="18">#REF!</definedName>
    <definedName name="XDO_?NAME_2?" localSheetId="1">#REF!</definedName>
    <definedName name="XDO_?NAME_2?">#REF!</definedName>
    <definedName name="XDO_?NAME_CODE?">#REF!</definedName>
    <definedName name="XDO_?NAME_NAME?">#REF!</definedName>
    <definedName name="XDO_?NPA_DESCRIPTIONS?" localSheetId="15">#REF!</definedName>
    <definedName name="XDO_?NPA_DESCRIPTIONS?" localSheetId="16">#REF!</definedName>
    <definedName name="XDO_?NPA_DESCRIPTIONS?" localSheetId="18">#REF!</definedName>
    <definedName name="XDO_?NPA_DESCRIPTIONS?" localSheetId="1">#REF!</definedName>
    <definedName name="XDO_?NPA_DESCRIPTIONS?">#REF!</definedName>
    <definedName name="XDO_?QI_NAME?">#REF!</definedName>
    <definedName name="XDO_?RCA_CODE?" localSheetId="15">#REF!</definedName>
    <definedName name="XDO_?RCA_CODE?" localSheetId="16">#REF!</definedName>
    <definedName name="XDO_?RCA_CODE?" localSheetId="18">#REF!</definedName>
    <definedName name="XDO_?RCA_CODE?" localSheetId="1">#REF!</definedName>
    <definedName name="XDO_?RCA_CODE?">#REF!</definedName>
    <definedName name="XDO_?REGRNUMBER?">#REF!</definedName>
    <definedName name="XDO_?RUCLSPRECACS_CODE?" localSheetId="15">#REF!</definedName>
    <definedName name="XDO_?RUCLSPRECACS_CODE?" localSheetId="16">#REF!</definedName>
    <definedName name="XDO_?RUCLSPRECACS_CODE?" localSheetId="18">#REF!</definedName>
    <definedName name="XDO_?RUCLSPRECACS_CODE?" localSheetId="1">#REF!</definedName>
    <definedName name="XDO_?RUCLSPRECACS_CODE?">#REF!</definedName>
    <definedName name="XDO_?SC_NAME_1?">#REF!</definedName>
    <definedName name="XDO_?SC_NAME_2?" localSheetId="15">#REF!</definedName>
    <definedName name="XDO_?SC_NAME_2?" localSheetId="16">#REF!</definedName>
    <definedName name="XDO_?SC_NAME_2?" localSheetId="18">#REF!</definedName>
    <definedName name="XDO_?SC_NAME_2?" localSheetId="1">#REF!</definedName>
    <definedName name="XDO_?SC_NAME_2?">#REF!</definedName>
    <definedName name="XDO_?SC_NAME_3?" localSheetId="15">#REF!</definedName>
    <definedName name="XDO_?SC_NAME_3?" localSheetId="16">#REF!</definedName>
    <definedName name="XDO_?SC_NAME_3?" localSheetId="18">#REF!</definedName>
    <definedName name="XDO_?SC_NAME_3?" localSheetId="1">#REF!</definedName>
    <definedName name="XDO_?SC_NAME_3?">#REF!</definedName>
    <definedName name="XDO_?Service_Belong210FL?">#REF!</definedName>
    <definedName name="XDO_?Service_NcsrlyBelong210FL?">#REF!</definedName>
    <definedName name="XDO_?SVCKIND?" localSheetId="15">#REF!</definedName>
    <definedName name="XDO_?SVCKIND?" localSheetId="16">#REF!</definedName>
    <definedName name="XDO_?SVCKIND?" localSheetId="18">#REF!</definedName>
    <definedName name="XDO_?SVCKIND?" localSheetId="1">#REF!</definedName>
    <definedName name="XDO_?SVCKIND?">#REF!</definedName>
    <definedName name="XDO_?SVCPAID?" localSheetId="15">#REF!</definedName>
    <definedName name="XDO_?SVCPAID?" localSheetId="16">#REF!</definedName>
    <definedName name="XDO_?SVCPAID?" localSheetId="18">#REF!</definedName>
    <definedName name="XDO_?SVCPAID?" localSheetId="1">#REF!</definedName>
    <definedName name="XDO_?SVCPAID?">#REF!</definedName>
    <definedName name="XDO_?VOLIND_NAME?">#REF!</definedName>
    <definedName name="XDO_GROUP_?HEADER?">#REF!</definedName>
    <definedName name="XDO_GROUP_?SERVICE_LIST?">#REF!</definedName>
    <definedName name="_xlnm.Print_Titles" localSheetId="15">'16 ПиУ'!$9:$10</definedName>
    <definedName name="_xlnm.Print_Titles" localSheetId="1">'2 НОО'!$10:$11</definedName>
    <definedName name="_xlnm.Print_Titles" localSheetId="2">'3 ООО'!$10:$11</definedName>
    <definedName name="_xlnm.Print_Titles" localSheetId="3">'4 СОО'!$10:$11</definedName>
    <definedName name="_xlnm.Print_Titles" localSheetId="4">'5 ДОП'!$10:$11</definedName>
    <definedName name="_xlnm.Print_Titles" localSheetId="6">'7 СД'!$9:$10</definedName>
    <definedName name="_xlnm.Print_Titles" localSheetId="7">'8 СПО'!$12:$13</definedName>
    <definedName name="_xlnm.Print_Area" localSheetId="0">'1 ДОШ'!$A$1:$P$30</definedName>
    <definedName name="_xlnm.Print_Area" localSheetId="9">'10 ПОВ_КВАЛ'!$A$1:$E$17</definedName>
    <definedName name="_xlnm.Print_Area" localSheetId="10">'11 ОЦ_КАЧ'!$A$1:$E$16</definedName>
    <definedName name="_xlnm.Print_Area" localSheetId="11">'12_ИНФ РЕС'!$A$1:$E$19</definedName>
    <definedName name="_xlnm.Print_Area" localSheetId="12">'13 консульт'!$A$1:$E$19</definedName>
    <definedName name="_xlnm.Print_Area" localSheetId="13">'14 обследов'!$A$1:$F$22</definedName>
    <definedName name="_xlnm.Print_Area" localSheetId="14">'15 подвоз'!$A$1:$E$18</definedName>
    <definedName name="_xlnm.Print_Area" localSheetId="15">'16 ПиУ'!$A$1:$Q$29</definedName>
    <definedName name="_xlnm.Print_Area" localSheetId="16">'17 МЕРО_ИРО'!$A$1:$E$17</definedName>
    <definedName name="_xlnm.Print_Area" localSheetId="17">'18 музеи'!$A$1:$E$17</definedName>
    <definedName name="_xlnm.Print_Area" localSheetId="18">'19 ПРОФ ПЕРЕПОДГ'!$A$1:$E$16</definedName>
    <definedName name="_xlnm.Print_Area" localSheetId="1">'2 НОО'!$A$1:$P$102</definedName>
    <definedName name="_xlnm.Print_Area" localSheetId="19">'20 общежития'!$A$1:$E$46</definedName>
    <definedName name="_xlnm.Print_Area" localSheetId="2">'3 ООО'!$A$1:$P$106</definedName>
    <definedName name="_xlnm.Print_Area" localSheetId="3">'4 СОО'!$A$1:$P$84</definedName>
    <definedName name="_xlnm.Print_Area" localSheetId="4">'5 ДОП'!$A$1:$J$112</definedName>
    <definedName name="_xlnm.Print_Area" localSheetId="5">'6 МЕРО_доп'!$A$1:$E$23</definedName>
    <definedName name="_xlnm.Print_Area" localSheetId="6">'7 СД'!$A$1:$P$61</definedName>
    <definedName name="_xlnm.Print_Area" localSheetId="7">'8 СПО'!$A$1:$Q$480</definedName>
    <definedName name="_xlnm.Print_Area" localSheetId="8">'9 СПО чч'!$A$1:$G$46</definedName>
  </definedNames>
  <calcPr calcId="152511"/>
</workbook>
</file>

<file path=xl/calcChain.xml><?xml version="1.0" encoding="utf-8"?>
<calcChain xmlns="http://schemas.openxmlformats.org/spreadsheetml/2006/main">
  <c r="AM477" i="65" l="1"/>
  <c r="AM15" i="65"/>
  <c r="AM16" i="65"/>
  <c r="AM17" i="65"/>
  <c r="AM18" i="65"/>
  <c r="AO18" i="65" s="1"/>
  <c r="AM19" i="65"/>
  <c r="AM20" i="65"/>
  <c r="AM21" i="65"/>
  <c r="AM22" i="65"/>
  <c r="AO22" i="65" s="1"/>
  <c r="AM23" i="65"/>
  <c r="AM24" i="65"/>
  <c r="AM25" i="65"/>
  <c r="AM26" i="65"/>
  <c r="AO26" i="65" s="1"/>
  <c r="AM27" i="65"/>
  <c r="AM28" i="65"/>
  <c r="AM29" i="65"/>
  <c r="AM30" i="65"/>
  <c r="AO30" i="65" s="1"/>
  <c r="AM31" i="65"/>
  <c r="AM32" i="65"/>
  <c r="AM33" i="65"/>
  <c r="AM34" i="65"/>
  <c r="AO34" i="65" s="1"/>
  <c r="AM35" i="65"/>
  <c r="AM36" i="65"/>
  <c r="AO36" i="65" s="1"/>
  <c r="AM37" i="65"/>
  <c r="AM38" i="65"/>
  <c r="AO38" i="65" s="1"/>
  <c r="AM39" i="65"/>
  <c r="AM40" i="65"/>
  <c r="AM41" i="65"/>
  <c r="AM42" i="65"/>
  <c r="AO42" i="65" s="1"/>
  <c r="AM43" i="65"/>
  <c r="AM44" i="65"/>
  <c r="AM45" i="65"/>
  <c r="AM46" i="65"/>
  <c r="AO46" i="65" s="1"/>
  <c r="AM47" i="65"/>
  <c r="AM48" i="65"/>
  <c r="AM49" i="65"/>
  <c r="AM50" i="65"/>
  <c r="AO50" i="65" s="1"/>
  <c r="AM51" i="65"/>
  <c r="AM52" i="65"/>
  <c r="AM53" i="65"/>
  <c r="AM54" i="65"/>
  <c r="AO54" i="65" s="1"/>
  <c r="AM55" i="65"/>
  <c r="AM56" i="65"/>
  <c r="AM57" i="65"/>
  <c r="AM58" i="65"/>
  <c r="AO58" i="65" s="1"/>
  <c r="AM59" i="65"/>
  <c r="AM60" i="65"/>
  <c r="AM61" i="65"/>
  <c r="AM62" i="65"/>
  <c r="AO62" i="65" s="1"/>
  <c r="AM63" i="65"/>
  <c r="AM64" i="65"/>
  <c r="AM65" i="65"/>
  <c r="AM66" i="65"/>
  <c r="AM67" i="65"/>
  <c r="AM68" i="65"/>
  <c r="AM69" i="65"/>
  <c r="AM70" i="65"/>
  <c r="AM71" i="65"/>
  <c r="AM72" i="65"/>
  <c r="AM73" i="65"/>
  <c r="AM74" i="65"/>
  <c r="AM75" i="65"/>
  <c r="AM76" i="65"/>
  <c r="AM77" i="65"/>
  <c r="AM78" i="65"/>
  <c r="AM79" i="65"/>
  <c r="AM80" i="65"/>
  <c r="AM81" i="65"/>
  <c r="AM82" i="65"/>
  <c r="AO82" i="65"/>
  <c r="AM83" i="65"/>
  <c r="AM84" i="65"/>
  <c r="AM85" i="65"/>
  <c r="AM86" i="65"/>
  <c r="AO86" i="65" s="1"/>
  <c r="AM87" i="65"/>
  <c r="AM88" i="65"/>
  <c r="AM89" i="65"/>
  <c r="AM90" i="65"/>
  <c r="AO90" i="65" s="1"/>
  <c r="AM91" i="65"/>
  <c r="AM92" i="65"/>
  <c r="AM93" i="65"/>
  <c r="AM94" i="65"/>
  <c r="AO94" i="65" s="1"/>
  <c r="AM95" i="65"/>
  <c r="AM96" i="65"/>
  <c r="AM97" i="65"/>
  <c r="AO97" i="65" s="1"/>
  <c r="AM98" i="65"/>
  <c r="AO98" i="65" s="1"/>
  <c r="AM99" i="65"/>
  <c r="AM100" i="65"/>
  <c r="AM101" i="65"/>
  <c r="AM102" i="65"/>
  <c r="AO102" i="65" s="1"/>
  <c r="AM103" i="65"/>
  <c r="AM104" i="65"/>
  <c r="AM105" i="65"/>
  <c r="AM106" i="65"/>
  <c r="AO106" i="65" s="1"/>
  <c r="AM107" i="65"/>
  <c r="AM108" i="65"/>
  <c r="AM109" i="65"/>
  <c r="AM110" i="65"/>
  <c r="AO110" i="65" s="1"/>
  <c r="AM111" i="65"/>
  <c r="AM112" i="65"/>
  <c r="AM113" i="65"/>
  <c r="AM114" i="65"/>
  <c r="AO114" i="65" s="1"/>
  <c r="AM115" i="65"/>
  <c r="AM116" i="65"/>
  <c r="AM117" i="65"/>
  <c r="AM118" i="65"/>
  <c r="AO118" i="65" s="1"/>
  <c r="AM119" i="65"/>
  <c r="AM120" i="65"/>
  <c r="AM121" i="65"/>
  <c r="AM122" i="65"/>
  <c r="AO122" i="65" s="1"/>
  <c r="AM123" i="65"/>
  <c r="AM124" i="65"/>
  <c r="AM125" i="65"/>
  <c r="AM126" i="65"/>
  <c r="AO126" i="65" s="1"/>
  <c r="AM127" i="65"/>
  <c r="AM128" i="65"/>
  <c r="AM129" i="65"/>
  <c r="AM130" i="65"/>
  <c r="AO130" i="65" s="1"/>
  <c r="AM131" i="65"/>
  <c r="AM132" i="65"/>
  <c r="AM133" i="65"/>
  <c r="AM134" i="65"/>
  <c r="AO134" i="65" s="1"/>
  <c r="AM135" i="65"/>
  <c r="AO135" i="65" s="1"/>
  <c r="AM136" i="65"/>
  <c r="AM137" i="65"/>
  <c r="AM138" i="65"/>
  <c r="AO138" i="65" s="1"/>
  <c r="AM139" i="65"/>
  <c r="AM140" i="65"/>
  <c r="AM141" i="65"/>
  <c r="AM142" i="65"/>
  <c r="AO142" i="65" s="1"/>
  <c r="AM143" i="65"/>
  <c r="AM144" i="65"/>
  <c r="AM145" i="65"/>
  <c r="AM146" i="65"/>
  <c r="AO146" i="65" s="1"/>
  <c r="AM147" i="65"/>
  <c r="AM148" i="65"/>
  <c r="AM149" i="65"/>
  <c r="AM150" i="65"/>
  <c r="AO150" i="65" s="1"/>
  <c r="AM151" i="65"/>
  <c r="AM152" i="65"/>
  <c r="AM153" i="65"/>
  <c r="AM154" i="65"/>
  <c r="AO154" i="65" s="1"/>
  <c r="AM155" i="65"/>
  <c r="AM156" i="65"/>
  <c r="AM157" i="65"/>
  <c r="AM158" i="65"/>
  <c r="AO158" i="65" s="1"/>
  <c r="AM159" i="65"/>
  <c r="AM160" i="65"/>
  <c r="AM161" i="65"/>
  <c r="AM162" i="65"/>
  <c r="AO162" i="65" s="1"/>
  <c r="AM163" i="65"/>
  <c r="AM164" i="65"/>
  <c r="AM165" i="65"/>
  <c r="AM166" i="65"/>
  <c r="AO166" i="65" s="1"/>
  <c r="AM167" i="65"/>
  <c r="AM168" i="65"/>
  <c r="AM169" i="65"/>
  <c r="AM170" i="65"/>
  <c r="AO170" i="65" s="1"/>
  <c r="AM171" i="65"/>
  <c r="AM172" i="65"/>
  <c r="AM173" i="65"/>
  <c r="AM174" i="65"/>
  <c r="AO174" i="65" s="1"/>
  <c r="AM175" i="65"/>
  <c r="AM176" i="65"/>
  <c r="AM177" i="65"/>
  <c r="AM178" i="65"/>
  <c r="AO178" i="65"/>
  <c r="AM179" i="65"/>
  <c r="AM180" i="65"/>
  <c r="AO180" i="65" s="1"/>
  <c r="AM181" i="65"/>
  <c r="AM182" i="65"/>
  <c r="AO182" i="65" s="1"/>
  <c r="AM183" i="65"/>
  <c r="AM184" i="65"/>
  <c r="AM185" i="65"/>
  <c r="AM186" i="65"/>
  <c r="AO186" i="65" s="1"/>
  <c r="AM187" i="65"/>
  <c r="AM188" i="65"/>
  <c r="AM189" i="65"/>
  <c r="AM190" i="65"/>
  <c r="AO190" i="65" s="1"/>
  <c r="AM191" i="65"/>
  <c r="AM192" i="65"/>
  <c r="AM193" i="65"/>
  <c r="AO193" i="65" s="1"/>
  <c r="AM194" i="65"/>
  <c r="AO194" i="65" s="1"/>
  <c r="AM195" i="65"/>
  <c r="AM196" i="65"/>
  <c r="AM197" i="65"/>
  <c r="AM198" i="65"/>
  <c r="AO198" i="65" s="1"/>
  <c r="AM199" i="65"/>
  <c r="AM200" i="65"/>
  <c r="AM201" i="65"/>
  <c r="AM202" i="65"/>
  <c r="AO202" i="65" s="1"/>
  <c r="AM203" i="65"/>
  <c r="AM204" i="65"/>
  <c r="AO204" i="65" s="1"/>
  <c r="AM205" i="65"/>
  <c r="AO205" i="65" s="1"/>
  <c r="AM206" i="65"/>
  <c r="AO206" i="65" s="1"/>
  <c r="AM207" i="65"/>
  <c r="AM208" i="65"/>
  <c r="AO208" i="65" s="1"/>
  <c r="AM209" i="65"/>
  <c r="AM210" i="65"/>
  <c r="AO210" i="65" s="1"/>
  <c r="AM211" i="65"/>
  <c r="AM212" i="65"/>
  <c r="AO212" i="65" s="1"/>
  <c r="AM213" i="65"/>
  <c r="AM214" i="65"/>
  <c r="AO214" i="65"/>
  <c r="AM215" i="65"/>
  <c r="AM216" i="65"/>
  <c r="AO216" i="65" s="1"/>
  <c r="AM217" i="65"/>
  <c r="AM218" i="65"/>
  <c r="AO218" i="65" s="1"/>
  <c r="AM219" i="65"/>
  <c r="AM220" i="65"/>
  <c r="AM221" i="65"/>
  <c r="AM222" i="65"/>
  <c r="AO222" i="65"/>
  <c r="AM223" i="65"/>
  <c r="AO223" i="65" s="1"/>
  <c r="AM224" i="65"/>
  <c r="AO224" i="65" s="1"/>
  <c r="AM225" i="65"/>
  <c r="AM226" i="65"/>
  <c r="AM227" i="65"/>
  <c r="AM228" i="65"/>
  <c r="AO228" i="65" s="1"/>
  <c r="AM229" i="65"/>
  <c r="AM230" i="65"/>
  <c r="AO230" i="65" s="1"/>
  <c r="AM231" i="65"/>
  <c r="AM232" i="65"/>
  <c r="AO232" i="65" s="1"/>
  <c r="AM233" i="65"/>
  <c r="AM234" i="65"/>
  <c r="AO234" i="65" s="1"/>
  <c r="AM235" i="65"/>
  <c r="AM236" i="65"/>
  <c r="AO236" i="65" s="1"/>
  <c r="AM237" i="65"/>
  <c r="AM238" i="65"/>
  <c r="AO238" i="65"/>
  <c r="AM239" i="65"/>
  <c r="AM240" i="65"/>
  <c r="AO240" i="65" s="1"/>
  <c r="AM241" i="65"/>
  <c r="AM242" i="65"/>
  <c r="AO242" i="65" s="1"/>
  <c r="AM243" i="65"/>
  <c r="AM244" i="65"/>
  <c r="AO244" i="65" s="1"/>
  <c r="AM245" i="65"/>
  <c r="AM246" i="65"/>
  <c r="AO246" i="65" s="1"/>
  <c r="AM247" i="65"/>
  <c r="AM248" i="65"/>
  <c r="AO248" i="65" s="1"/>
  <c r="AM249" i="65"/>
  <c r="AM250" i="65"/>
  <c r="AM251" i="65"/>
  <c r="AM252" i="65"/>
  <c r="AO252" i="65" s="1"/>
  <c r="AM253" i="65"/>
  <c r="AM254" i="65"/>
  <c r="AO254" i="65" s="1"/>
  <c r="AM255" i="65"/>
  <c r="AO255" i="65" s="1"/>
  <c r="AM256" i="65"/>
  <c r="AO256" i="65" s="1"/>
  <c r="AM257" i="65"/>
  <c r="AM258" i="65"/>
  <c r="AO258" i="65" s="1"/>
  <c r="AM259" i="65"/>
  <c r="AM260" i="65"/>
  <c r="AO260" i="65"/>
  <c r="AM261" i="65"/>
  <c r="AM262" i="65"/>
  <c r="AM263" i="65"/>
  <c r="AM264" i="65"/>
  <c r="AO264" i="65" s="1"/>
  <c r="AM265" i="65"/>
  <c r="AM266" i="65"/>
  <c r="AO266" i="65"/>
  <c r="AM267" i="65"/>
  <c r="AM268" i="65"/>
  <c r="AO268" i="65"/>
  <c r="AM269" i="65"/>
  <c r="AM270" i="65"/>
  <c r="AO270" i="65" s="1"/>
  <c r="AM271" i="65"/>
  <c r="AM272" i="65"/>
  <c r="AO272" i="65" s="1"/>
  <c r="AM273" i="65"/>
  <c r="AM274" i="65"/>
  <c r="AO274" i="65" s="1"/>
  <c r="AM275" i="65"/>
  <c r="AM276" i="65"/>
  <c r="AO276" i="65" s="1"/>
  <c r="AM277" i="65"/>
  <c r="AM278" i="65"/>
  <c r="AO278" i="65" s="1"/>
  <c r="AM279" i="65"/>
  <c r="AM280" i="65"/>
  <c r="AM281" i="65"/>
  <c r="AM282" i="65"/>
  <c r="AO282" i="65" s="1"/>
  <c r="AM283" i="65"/>
  <c r="AM284" i="65"/>
  <c r="AO284" i="65" s="1"/>
  <c r="AM285" i="65"/>
  <c r="AM286" i="65"/>
  <c r="AO286" i="65" s="1"/>
  <c r="AM287" i="65"/>
  <c r="AM288" i="65"/>
  <c r="AO288" i="65"/>
  <c r="AM289" i="65"/>
  <c r="AM290" i="65"/>
  <c r="AO290" i="65"/>
  <c r="AM291" i="65"/>
  <c r="AM292" i="65"/>
  <c r="AO292" i="65"/>
  <c r="AM293" i="65"/>
  <c r="AM294" i="65"/>
  <c r="AO294" i="65" s="1"/>
  <c r="AM295" i="65"/>
  <c r="AM296" i="65"/>
  <c r="AO296" i="65" s="1"/>
  <c r="AM297" i="65"/>
  <c r="AM298" i="65"/>
  <c r="AO298" i="65" s="1"/>
  <c r="AM299" i="65"/>
  <c r="AM300" i="65"/>
  <c r="AO300" i="65" s="1"/>
  <c r="AM301" i="65"/>
  <c r="AM302" i="65"/>
  <c r="AO302" i="65" s="1"/>
  <c r="AM303" i="65"/>
  <c r="AO303" i="65" s="1"/>
  <c r="AM304" i="65"/>
  <c r="AO304" i="65" s="1"/>
  <c r="AM305" i="65"/>
  <c r="AM306" i="65"/>
  <c r="AO306" i="65" s="1"/>
  <c r="AM307" i="65"/>
  <c r="AM308" i="65"/>
  <c r="AO308" i="65" s="1"/>
  <c r="AM309" i="65"/>
  <c r="AM310" i="65"/>
  <c r="AO310" i="65" s="1"/>
  <c r="AM311" i="65"/>
  <c r="AO311" i="65" s="1"/>
  <c r="AM312" i="65"/>
  <c r="AO312" i="65" s="1"/>
  <c r="AM313" i="65"/>
  <c r="AO313" i="65" s="1"/>
  <c r="AM314" i="65"/>
  <c r="AO314" i="65" s="1"/>
  <c r="AM315" i="65"/>
  <c r="AM316" i="65"/>
  <c r="AO316" i="65" s="1"/>
  <c r="AM317" i="65"/>
  <c r="AO317" i="65" s="1"/>
  <c r="AM318" i="65"/>
  <c r="AO318" i="65" s="1"/>
  <c r="AM319" i="65"/>
  <c r="AM320" i="65"/>
  <c r="AO320" i="65"/>
  <c r="AM321" i="65"/>
  <c r="AO321" i="65"/>
  <c r="AM322" i="65"/>
  <c r="AO322" i="65" s="1"/>
  <c r="AM323" i="65"/>
  <c r="AO323" i="65" s="1"/>
  <c r="AM324" i="65"/>
  <c r="AM325" i="65"/>
  <c r="AM326" i="65"/>
  <c r="AM327" i="65"/>
  <c r="AM328" i="65"/>
  <c r="AM329" i="65"/>
  <c r="AO329" i="65" s="1"/>
  <c r="AM330" i="65"/>
  <c r="AO330" i="65" s="1"/>
  <c r="AM331" i="65"/>
  <c r="AO331" i="65" s="1"/>
  <c r="AM332" i="65"/>
  <c r="AO332" i="65" s="1"/>
  <c r="AM333" i="65"/>
  <c r="AO333" i="65" s="1"/>
  <c r="AM334" i="65"/>
  <c r="AO334" i="65" s="1"/>
  <c r="AM335" i="65"/>
  <c r="AO335" i="65"/>
  <c r="AM336" i="65"/>
  <c r="AO336" i="65" s="1"/>
  <c r="AM337" i="65"/>
  <c r="AO337" i="65" s="1"/>
  <c r="AM338" i="65"/>
  <c r="AO338" i="65" s="1"/>
  <c r="AM339" i="65"/>
  <c r="AO339" i="65" s="1"/>
  <c r="AM340" i="65"/>
  <c r="AM341" i="65"/>
  <c r="AO341" i="65"/>
  <c r="AM342" i="65"/>
  <c r="AO342" i="65"/>
  <c r="AM343" i="65"/>
  <c r="AO343" i="65" s="1"/>
  <c r="AM344" i="65"/>
  <c r="AM345" i="65"/>
  <c r="AO345" i="65" s="1"/>
  <c r="AM346" i="65"/>
  <c r="AO346" i="65" s="1"/>
  <c r="AM347" i="65"/>
  <c r="AO347" i="65" s="1"/>
  <c r="AM348" i="65"/>
  <c r="AO348" i="65" s="1"/>
  <c r="AM349" i="65"/>
  <c r="AO349" i="65" s="1"/>
  <c r="AM350" i="65"/>
  <c r="AO350" i="65" s="1"/>
  <c r="AM351" i="65"/>
  <c r="AO351" i="65" s="1"/>
  <c r="AM352" i="65"/>
  <c r="AO352" i="65" s="1"/>
  <c r="AM353" i="65"/>
  <c r="AM354" i="65"/>
  <c r="AM355" i="65"/>
  <c r="AM356" i="65"/>
  <c r="AO356" i="65" s="1"/>
  <c r="AM357" i="65"/>
  <c r="AO357" i="65" s="1"/>
  <c r="AM358" i="65"/>
  <c r="AM359" i="65"/>
  <c r="AO359" i="65" s="1"/>
  <c r="AM360" i="65"/>
  <c r="AM361" i="65"/>
  <c r="AO361" i="65" s="1"/>
  <c r="AM362" i="65"/>
  <c r="AM363" i="65"/>
  <c r="AO363" i="65" s="1"/>
  <c r="AM364" i="65"/>
  <c r="AO364" i="65" s="1"/>
  <c r="AM365" i="65"/>
  <c r="AO365" i="65" s="1"/>
  <c r="AM366" i="65"/>
  <c r="AM367" i="65"/>
  <c r="AO367" i="65" s="1"/>
  <c r="AM368" i="65"/>
  <c r="AO368" i="65" s="1"/>
  <c r="AM369" i="65"/>
  <c r="AO369" i="65" s="1"/>
  <c r="AM370" i="65"/>
  <c r="AM371" i="65"/>
  <c r="AM372" i="65"/>
  <c r="AO372" i="65" s="1"/>
  <c r="AM373" i="65"/>
  <c r="AO373" i="65" s="1"/>
  <c r="AM374" i="65"/>
  <c r="AM375" i="65"/>
  <c r="AO375" i="65"/>
  <c r="AM376" i="65"/>
  <c r="AO376" i="65" s="1"/>
  <c r="AM377" i="65"/>
  <c r="AO377" i="65" s="1"/>
  <c r="AM378" i="65"/>
  <c r="AM379" i="65"/>
  <c r="AO379" i="65" s="1"/>
  <c r="AM380" i="65"/>
  <c r="AO380" i="65" s="1"/>
  <c r="AM381" i="65"/>
  <c r="AM382" i="65"/>
  <c r="AM383" i="65"/>
  <c r="AM384" i="65"/>
  <c r="AO384" i="65" s="1"/>
  <c r="AM385" i="65"/>
  <c r="AO385" i="65" s="1"/>
  <c r="AM386" i="65"/>
  <c r="AO386" i="65"/>
  <c r="AM387" i="65"/>
  <c r="AO387" i="65" s="1"/>
  <c r="AM388" i="65"/>
  <c r="AO388" i="65" s="1"/>
  <c r="AM389" i="65"/>
  <c r="AM390" i="65"/>
  <c r="AO390" i="65" s="1"/>
  <c r="AM391" i="65"/>
  <c r="AM392" i="65"/>
  <c r="AO392" i="65" s="1"/>
  <c r="AM393" i="65"/>
  <c r="AO393" i="65" s="1"/>
  <c r="AM394" i="65"/>
  <c r="AO394" i="65"/>
  <c r="AM395" i="65"/>
  <c r="AO395" i="65"/>
  <c r="AM396" i="65"/>
  <c r="AO396" i="65" s="1"/>
  <c r="AM397" i="65"/>
  <c r="AO397" i="65" s="1"/>
  <c r="AM398" i="65"/>
  <c r="AM399" i="65"/>
  <c r="AO399" i="65" s="1"/>
  <c r="AM400" i="65"/>
  <c r="AO400" i="65" s="1"/>
  <c r="AM401" i="65"/>
  <c r="AO401" i="65"/>
  <c r="AM402" i="65"/>
  <c r="AM403" i="65"/>
  <c r="AO403" i="65" s="1"/>
  <c r="AM404" i="65"/>
  <c r="AO404" i="65" s="1"/>
  <c r="AM405" i="65"/>
  <c r="AO405" i="65" s="1"/>
  <c r="AM406" i="65"/>
  <c r="AO406" i="65" s="1"/>
  <c r="AM407" i="65"/>
  <c r="AM408" i="65"/>
  <c r="AO408" i="65" s="1"/>
  <c r="AM409" i="65"/>
  <c r="AO409" i="65" s="1"/>
  <c r="AM410" i="65"/>
  <c r="AO410" i="65" s="1"/>
  <c r="AM411" i="65"/>
  <c r="AM412" i="65"/>
  <c r="AO412" i="65" s="1"/>
  <c r="AM413" i="65"/>
  <c r="AO413" i="65"/>
  <c r="AM414" i="65"/>
  <c r="AO414" i="65" s="1"/>
  <c r="AM415" i="65"/>
  <c r="AM416" i="65"/>
  <c r="AO416" i="65" s="1"/>
  <c r="AM417" i="65"/>
  <c r="AO417" i="65" s="1"/>
  <c r="AM418" i="65"/>
  <c r="AO418" i="65" s="1"/>
  <c r="AM419" i="65"/>
  <c r="AO419" i="65"/>
  <c r="AM420" i="65"/>
  <c r="AO420" i="65"/>
  <c r="AM421" i="65"/>
  <c r="AO421" i="65" s="1"/>
  <c r="AM422" i="65"/>
  <c r="AM423" i="65"/>
  <c r="AO423" i="65" s="1"/>
  <c r="AM424" i="65"/>
  <c r="AO424" i="65" s="1"/>
  <c r="AM425" i="65"/>
  <c r="AO425" i="65"/>
  <c r="AM426" i="65"/>
  <c r="AO426" i="65" s="1"/>
  <c r="AM427" i="65"/>
  <c r="AO427" i="65" s="1"/>
  <c r="AM428" i="65"/>
  <c r="AO428" i="65" s="1"/>
  <c r="AM429" i="65"/>
  <c r="AO429" i="65" s="1"/>
  <c r="AM430" i="65"/>
  <c r="AM431" i="65"/>
  <c r="AO431" i="65" s="1"/>
  <c r="AM432" i="65"/>
  <c r="AO432" i="65" s="1"/>
  <c r="AM433" i="65"/>
  <c r="AO433" i="65" s="1"/>
  <c r="AM434" i="65"/>
  <c r="AM435" i="65"/>
  <c r="AM436" i="65"/>
  <c r="AO436" i="65" s="1"/>
  <c r="AM437" i="65"/>
  <c r="AO437" i="65" s="1"/>
  <c r="AM438" i="65"/>
  <c r="AM439" i="65"/>
  <c r="AO439" i="65" s="1"/>
  <c r="AM440" i="65"/>
  <c r="AO440" i="65" s="1"/>
  <c r="AM441" i="65"/>
  <c r="AO441" i="65" s="1"/>
  <c r="AM442" i="65"/>
  <c r="AO442" i="65" s="1"/>
  <c r="AM443" i="65"/>
  <c r="AM444" i="65"/>
  <c r="AO444" i="65" s="1"/>
  <c r="AM445" i="65"/>
  <c r="AO445" i="65"/>
  <c r="AM446" i="65"/>
  <c r="AO446" i="65" s="1"/>
  <c r="AM447" i="65"/>
  <c r="AM448" i="65"/>
  <c r="AO448" i="65"/>
  <c r="AM449" i="65"/>
  <c r="AO449" i="65" s="1"/>
  <c r="AM450" i="65"/>
  <c r="AO450" i="65" s="1"/>
  <c r="AM451" i="65"/>
  <c r="AM452" i="65"/>
  <c r="AO452" i="65" s="1"/>
  <c r="AM453" i="65"/>
  <c r="AO453" i="65" s="1"/>
  <c r="AM454" i="65"/>
  <c r="AO454" i="65" s="1"/>
  <c r="AM455" i="65"/>
  <c r="AM456" i="65"/>
  <c r="AO456" i="65" s="1"/>
  <c r="AM457" i="65"/>
  <c r="AO457" i="65"/>
  <c r="AM458" i="65"/>
  <c r="AO458" i="65"/>
  <c r="AM459" i="65"/>
  <c r="AO459" i="65" s="1"/>
  <c r="AM460" i="65"/>
  <c r="AO460" i="65" s="1"/>
  <c r="AM461" i="65"/>
  <c r="AO461" i="65" s="1"/>
  <c r="AM462" i="65"/>
  <c r="AM463" i="65"/>
  <c r="AO463" i="65" s="1"/>
  <c r="AM464" i="65"/>
  <c r="AO464" i="65" s="1"/>
  <c r="AM465" i="65"/>
  <c r="AM466" i="65"/>
  <c r="AM467" i="65"/>
  <c r="AO467" i="65" s="1"/>
  <c r="AM468" i="65"/>
  <c r="AO468" i="65"/>
  <c r="AM469" i="65"/>
  <c r="AM470" i="65"/>
  <c r="AM471" i="65"/>
  <c r="AM472" i="65"/>
  <c r="AM473" i="65"/>
  <c r="AM474" i="65"/>
  <c r="AM475" i="65"/>
  <c r="AM476" i="65"/>
  <c r="AM478" i="65"/>
  <c r="AM479" i="65"/>
  <c r="AM14" i="65"/>
  <c r="I42" i="70"/>
  <c r="J41" i="70"/>
  <c r="A41" i="70"/>
  <c r="J40" i="70"/>
  <c r="H40" i="70"/>
  <c r="A40" i="70"/>
  <c r="J39" i="70"/>
  <c r="A39" i="70"/>
  <c r="J38" i="70"/>
  <c r="A38" i="70"/>
  <c r="J37" i="70"/>
  <c r="A37" i="70"/>
  <c r="J36" i="70"/>
  <c r="A36" i="70"/>
  <c r="J35" i="70"/>
  <c r="A35" i="70"/>
  <c r="J34" i="70"/>
  <c r="A34" i="70"/>
  <c r="J33" i="70"/>
  <c r="A33" i="70"/>
  <c r="J32" i="70"/>
  <c r="A32" i="70"/>
  <c r="J31" i="70"/>
  <c r="A31" i="70"/>
  <c r="J30" i="70"/>
  <c r="A30" i="70"/>
  <c r="J29" i="70"/>
  <c r="G29" i="70"/>
  <c r="F29" i="70"/>
  <c r="A29" i="70"/>
  <c r="J28" i="70"/>
  <c r="G28" i="70"/>
  <c r="F28" i="70"/>
  <c r="A28" i="70"/>
  <c r="E27" i="70"/>
  <c r="G27" i="70"/>
  <c r="A27" i="70"/>
  <c r="J26" i="70"/>
  <c r="G26" i="70"/>
  <c r="F26" i="70"/>
  <c r="A26" i="70"/>
  <c r="J25" i="70"/>
  <c r="G25" i="70"/>
  <c r="F25" i="70"/>
  <c r="A25" i="70"/>
  <c r="J24" i="70"/>
  <c r="G24" i="70"/>
  <c r="F24" i="70"/>
  <c r="A24" i="70"/>
  <c r="J23" i="70"/>
  <c r="G23" i="70"/>
  <c r="F23" i="70"/>
  <c r="A23" i="70"/>
  <c r="J22" i="70"/>
  <c r="G22" i="70"/>
  <c r="F22" i="70"/>
  <c r="A22" i="70"/>
  <c r="J21" i="70"/>
  <c r="G21" i="70"/>
  <c r="F21" i="70"/>
  <c r="A21" i="70"/>
  <c r="J20" i="70"/>
  <c r="G20" i="70"/>
  <c r="F20" i="70"/>
  <c r="A20" i="70"/>
  <c r="J19" i="70"/>
  <c r="G19" i="70"/>
  <c r="F19" i="70"/>
  <c r="A19" i="70"/>
  <c r="J18" i="70"/>
  <c r="G18" i="70"/>
  <c r="F18" i="70"/>
  <c r="A18" i="70"/>
  <c r="J17" i="70"/>
  <c r="G17" i="70"/>
  <c r="F17" i="70"/>
  <c r="A17" i="70"/>
  <c r="J16" i="70"/>
  <c r="G16" i="70"/>
  <c r="F16" i="70"/>
  <c r="A16" i="70"/>
  <c r="J15" i="70"/>
  <c r="G15" i="70"/>
  <c r="F15" i="70"/>
  <c r="A15" i="70"/>
  <c r="J14" i="70"/>
  <c r="G14" i="70"/>
  <c r="F14" i="70"/>
  <c r="A14" i="70"/>
  <c r="J13" i="70"/>
  <c r="H13" i="70"/>
  <c r="G13" i="70"/>
  <c r="F13" i="70"/>
  <c r="A13" i="70"/>
  <c r="J12" i="70"/>
  <c r="G12" i="70"/>
  <c r="F12" i="70"/>
  <c r="A12" i="70"/>
  <c r="J11" i="70"/>
  <c r="H11" i="70"/>
  <c r="G11" i="70"/>
  <c r="F11" i="70"/>
  <c r="A11" i="70"/>
  <c r="F12" i="69"/>
  <c r="E12" i="69"/>
  <c r="D12" i="69"/>
  <c r="C12" i="69"/>
  <c r="G11" i="69"/>
  <c r="F14" i="68"/>
  <c r="E14" i="68"/>
  <c r="D14" i="68"/>
  <c r="G13" i="68"/>
  <c r="C13" i="68"/>
  <c r="C14" i="68" s="1"/>
  <c r="G14" i="68" s="1"/>
  <c r="F12" i="67"/>
  <c r="E12" i="67"/>
  <c r="D12" i="67"/>
  <c r="C11" i="67"/>
  <c r="F13" i="66"/>
  <c r="E13" i="66"/>
  <c r="D13" i="66"/>
  <c r="G12" i="66"/>
  <c r="C11" i="66"/>
  <c r="C13" i="66" s="1"/>
  <c r="G13" i="66" s="1"/>
  <c r="G11" i="66"/>
  <c r="N486" i="65"/>
  <c r="L486" i="65"/>
  <c r="K486" i="65"/>
  <c r="J486" i="65"/>
  <c r="H486" i="65"/>
  <c r="AC482" i="65"/>
  <c r="AB482" i="65"/>
  <c r="AA482" i="65"/>
  <c r="Z482" i="65"/>
  <c r="Y482" i="65"/>
  <c r="X482" i="65"/>
  <c r="W482" i="65"/>
  <c r="AJ477" i="65"/>
  <c r="AI477" i="65"/>
  <c r="AG477" i="65"/>
  <c r="AF477" i="65"/>
  <c r="AE477" i="65"/>
  <c r="AD477" i="65"/>
  <c r="T477" i="65"/>
  <c r="O477" i="65"/>
  <c r="A477" i="65"/>
  <c r="AJ476" i="65"/>
  <c r="AI476" i="65"/>
  <c r="AG476" i="65"/>
  <c r="AF476" i="65"/>
  <c r="AE476" i="65"/>
  <c r="AD476" i="65"/>
  <c r="T476" i="65"/>
  <c r="O476" i="65"/>
  <c r="A476" i="65"/>
  <c r="AJ475" i="65"/>
  <c r="AI475" i="65"/>
  <c r="AG475" i="65"/>
  <c r="AF475" i="65"/>
  <c r="AE475" i="65"/>
  <c r="AD475" i="65"/>
  <c r="T475" i="65"/>
  <c r="O475" i="65"/>
  <c r="U475" i="65" s="1"/>
  <c r="A475" i="65"/>
  <c r="AJ474" i="65"/>
  <c r="AI474" i="65"/>
  <c r="AG474" i="65"/>
  <c r="AF474" i="65"/>
  <c r="AE474" i="65"/>
  <c r="AD474" i="65"/>
  <c r="T474" i="65"/>
  <c r="O474" i="65"/>
  <c r="AH474" i="65" s="1"/>
  <c r="A474" i="65"/>
  <c r="AJ473" i="65"/>
  <c r="AI473" i="65"/>
  <c r="AG473" i="65"/>
  <c r="AF473" i="65"/>
  <c r="AE473" i="65"/>
  <c r="AD473" i="65"/>
  <c r="T473" i="65"/>
  <c r="O473" i="65"/>
  <c r="A473" i="65"/>
  <c r="AJ472" i="65"/>
  <c r="AI472" i="65"/>
  <c r="AG472" i="65"/>
  <c r="AF472" i="65"/>
  <c r="AE472" i="65"/>
  <c r="AD472" i="65"/>
  <c r="T472" i="65"/>
  <c r="O472" i="65"/>
  <c r="AH472" i="65"/>
  <c r="A472" i="65"/>
  <c r="AJ471" i="65"/>
  <c r="AI471" i="65"/>
  <c r="AG471" i="65"/>
  <c r="AF471" i="65"/>
  <c r="AE471" i="65"/>
  <c r="AD471" i="65"/>
  <c r="T471" i="65"/>
  <c r="O471" i="65"/>
  <c r="AH471" i="65" s="1"/>
  <c r="A471" i="65"/>
  <c r="AJ470" i="65"/>
  <c r="AI470" i="65"/>
  <c r="AG470" i="65"/>
  <c r="AF470" i="65"/>
  <c r="AE470" i="65"/>
  <c r="AD470" i="65"/>
  <c r="T470" i="65"/>
  <c r="O470" i="65"/>
  <c r="AH470" i="65" s="1"/>
  <c r="A470" i="65"/>
  <c r="AJ469" i="65"/>
  <c r="AI469" i="65"/>
  <c r="AG469" i="65"/>
  <c r="AF469" i="65"/>
  <c r="AE469" i="65"/>
  <c r="AD469" i="65"/>
  <c r="T469" i="65"/>
  <c r="O469" i="65"/>
  <c r="A469" i="65"/>
  <c r="AJ468" i="65"/>
  <c r="AI468" i="65"/>
  <c r="AG468" i="65"/>
  <c r="AF468" i="65"/>
  <c r="AE468" i="65"/>
  <c r="AD468" i="65"/>
  <c r="T468" i="65"/>
  <c r="O468" i="65"/>
  <c r="AH468" i="65" s="1"/>
  <c r="A468" i="65"/>
  <c r="AJ467" i="65"/>
  <c r="AI467" i="65"/>
  <c r="AG467" i="65"/>
  <c r="AF467" i="65"/>
  <c r="AE467" i="65"/>
  <c r="AD467" i="65"/>
  <c r="T467" i="65"/>
  <c r="O467" i="65"/>
  <c r="AH467" i="65" s="1"/>
  <c r="A467" i="65"/>
  <c r="AO466" i="65"/>
  <c r="AJ466" i="65"/>
  <c r="AI466" i="65"/>
  <c r="AG466" i="65"/>
  <c r="AF466" i="65"/>
  <c r="AE466" i="65"/>
  <c r="AD466" i="65"/>
  <c r="T466" i="65"/>
  <c r="O466" i="65"/>
  <c r="AH466" i="65" s="1"/>
  <c r="A466" i="65"/>
  <c r="AO465" i="65"/>
  <c r="AJ465" i="65"/>
  <c r="AI465" i="65"/>
  <c r="AG465" i="65"/>
  <c r="AF465" i="65"/>
  <c r="AE465" i="65"/>
  <c r="AD465" i="65"/>
  <c r="T465" i="65"/>
  <c r="O465" i="65"/>
  <c r="AH465" i="65" s="1"/>
  <c r="A465" i="65"/>
  <c r="AJ464" i="65"/>
  <c r="AI464" i="65"/>
  <c r="AG464" i="65"/>
  <c r="AF464" i="65"/>
  <c r="AE464" i="65"/>
  <c r="AD464" i="65"/>
  <c r="T464" i="65"/>
  <c r="O464" i="65"/>
  <c r="AH464" i="65" s="1"/>
  <c r="A464" i="65"/>
  <c r="AJ463" i="65"/>
  <c r="AI463" i="65"/>
  <c r="AG463" i="65"/>
  <c r="AF463" i="65"/>
  <c r="AE463" i="65"/>
  <c r="AD463" i="65"/>
  <c r="T463" i="65"/>
  <c r="O463" i="65"/>
  <c r="AH463" i="65" s="1"/>
  <c r="A463" i="65"/>
  <c r="AO462" i="65"/>
  <c r="AJ462" i="65"/>
  <c r="AI462" i="65"/>
  <c r="AG462" i="65"/>
  <c r="AF462" i="65"/>
  <c r="AE462" i="65"/>
  <c r="AD462" i="65"/>
  <c r="T462" i="65"/>
  <c r="O462" i="65"/>
  <c r="AH462" i="65" s="1"/>
  <c r="A462" i="65"/>
  <c r="AJ461" i="65"/>
  <c r="AI461" i="65"/>
  <c r="AG461" i="65"/>
  <c r="AF461" i="65"/>
  <c r="AE461" i="65"/>
  <c r="AD461" i="65"/>
  <c r="T461" i="65"/>
  <c r="O461" i="65"/>
  <c r="AH461" i="65" s="1"/>
  <c r="A461" i="65"/>
  <c r="AJ460" i="65"/>
  <c r="AI460" i="65"/>
  <c r="AG460" i="65"/>
  <c r="AF460" i="65"/>
  <c r="AE460" i="65"/>
  <c r="AD460" i="65"/>
  <c r="T460" i="65"/>
  <c r="O460" i="65"/>
  <c r="AH460" i="65" s="1"/>
  <c r="A460" i="65"/>
  <c r="AJ459" i="65"/>
  <c r="AI459" i="65"/>
  <c r="AG459" i="65"/>
  <c r="AF459" i="65"/>
  <c r="AE459" i="65"/>
  <c r="AD459" i="65"/>
  <c r="T459" i="65"/>
  <c r="O459" i="65"/>
  <c r="A459" i="65"/>
  <c r="AJ458" i="65"/>
  <c r="AI458" i="65"/>
  <c r="AG458" i="65"/>
  <c r="AF458" i="65"/>
  <c r="AE458" i="65"/>
  <c r="AD458" i="65"/>
  <c r="T458" i="65"/>
  <c r="O458" i="65"/>
  <c r="AH458" i="65" s="1"/>
  <c r="A458" i="65"/>
  <c r="AJ457" i="65"/>
  <c r="AI457" i="65"/>
  <c r="AG457" i="65"/>
  <c r="AF457" i="65"/>
  <c r="AE457" i="65"/>
  <c r="AD457" i="65"/>
  <c r="T457" i="65"/>
  <c r="O457" i="65"/>
  <c r="AH457" i="65" s="1"/>
  <c r="A457" i="65"/>
  <c r="AJ456" i="65"/>
  <c r="AI456" i="65"/>
  <c r="AG456" i="65"/>
  <c r="AF456" i="65"/>
  <c r="AE456" i="65"/>
  <c r="AD456" i="65"/>
  <c r="T456" i="65"/>
  <c r="O456" i="65"/>
  <c r="A456" i="65"/>
  <c r="AO455" i="65"/>
  <c r="AJ455" i="65"/>
  <c r="AI455" i="65"/>
  <c r="AG455" i="65"/>
  <c r="AF455" i="65"/>
  <c r="AE455" i="65"/>
  <c r="AD455" i="65"/>
  <c r="T455" i="65"/>
  <c r="O455" i="65"/>
  <c r="AH455" i="65" s="1"/>
  <c r="A455" i="65"/>
  <c r="AJ454" i="65"/>
  <c r="AI454" i="65"/>
  <c r="AG454" i="65"/>
  <c r="AF454" i="65"/>
  <c r="AE454" i="65"/>
  <c r="AD454" i="65"/>
  <c r="T454" i="65"/>
  <c r="O454" i="65"/>
  <c r="AH454" i="65" s="1"/>
  <c r="A454" i="65"/>
  <c r="AJ453" i="65"/>
  <c r="AI453" i="65"/>
  <c r="AF453" i="65"/>
  <c r="AE453" i="65"/>
  <c r="AD453" i="65"/>
  <c r="M453" i="65"/>
  <c r="AG453" i="65" s="1"/>
  <c r="A453" i="65"/>
  <c r="AJ452" i="65"/>
  <c r="AI452" i="65"/>
  <c r="AG452" i="65"/>
  <c r="AF452" i="65"/>
  <c r="AE452" i="65"/>
  <c r="AD452" i="65"/>
  <c r="T452" i="65"/>
  <c r="U452" i="65"/>
  <c r="O452" i="65"/>
  <c r="AH452" i="65" s="1"/>
  <c r="A452" i="65"/>
  <c r="AO451" i="65"/>
  <c r="AJ451" i="65"/>
  <c r="AI451" i="65"/>
  <c r="AG451" i="65"/>
  <c r="AF451" i="65"/>
  <c r="AE451" i="65"/>
  <c r="AD451" i="65"/>
  <c r="T451" i="65"/>
  <c r="O451" i="65"/>
  <c r="AH451" i="65" s="1"/>
  <c r="A451" i="65"/>
  <c r="AJ450" i="65"/>
  <c r="AI450" i="65"/>
  <c r="AG450" i="65"/>
  <c r="AF450" i="65"/>
  <c r="AE450" i="65"/>
  <c r="AD450" i="65"/>
  <c r="T450" i="65"/>
  <c r="O450" i="65"/>
  <c r="AH450" i="65"/>
  <c r="A450" i="65"/>
  <c r="AQ449" i="65"/>
  <c r="AJ449" i="65"/>
  <c r="AI449" i="65"/>
  <c r="AG449" i="65"/>
  <c r="AF449" i="65"/>
  <c r="AE449" i="65"/>
  <c r="AD449" i="65"/>
  <c r="T449" i="65"/>
  <c r="O449" i="65"/>
  <c r="U449" i="65" s="1"/>
  <c r="A449" i="65"/>
  <c r="AQ448" i="65"/>
  <c r="AJ448" i="65"/>
  <c r="AI448" i="65"/>
  <c r="AG448" i="65"/>
  <c r="AF448" i="65"/>
  <c r="AE448" i="65"/>
  <c r="AD448" i="65"/>
  <c r="T448" i="65"/>
  <c r="O448" i="65"/>
  <c r="A448" i="65"/>
  <c r="AQ447" i="65"/>
  <c r="AO447" i="65"/>
  <c r="AJ447" i="65"/>
  <c r="AI447" i="65"/>
  <c r="AF447" i="65"/>
  <c r="AE447" i="65"/>
  <c r="AD447" i="65"/>
  <c r="M447" i="65"/>
  <c r="AG447" i="65" s="1"/>
  <c r="A447" i="65"/>
  <c r="AQ446" i="65"/>
  <c r="AJ446" i="65"/>
  <c r="AI446" i="65"/>
  <c r="AF446" i="65"/>
  <c r="AE446" i="65"/>
  <c r="AD446" i="65"/>
  <c r="M446" i="65"/>
  <c r="AG446" i="65" s="1"/>
  <c r="A446" i="65"/>
  <c r="AQ445" i="65"/>
  <c r="AJ445" i="65"/>
  <c r="AI445" i="65"/>
  <c r="AF445" i="65"/>
  <c r="AE445" i="65"/>
  <c r="AD445" i="65"/>
  <c r="M445" i="65"/>
  <c r="O445" i="65" s="1"/>
  <c r="A445" i="65"/>
  <c r="AQ444" i="65"/>
  <c r="AJ444" i="65"/>
  <c r="AI444" i="65"/>
  <c r="AF444" i="65"/>
  <c r="AE444" i="65"/>
  <c r="AD444" i="65"/>
  <c r="M444" i="65"/>
  <c r="AG444" i="65" s="1"/>
  <c r="A444" i="65"/>
  <c r="AQ443" i="65"/>
  <c r="AO443" i="65"/>
  <c r="AJ443" i="65"/>
  <c r="AI443" i="65"/>
  <c r="AF443" i="65"/>
  <c r="AE443" i="65"/>
  <c r="AD443" i="65"/>
  <c r="M443" i="65"/>
  <c r="O443" i="65" s="1"/>
  <c r="A443" i="65"/>
  <c r="AQ442" i="65"/>
  <c r="AJ442" i="65"/>
  <c r="AI442" i="65"/>
  <c r="AF442" i="65"/>
  <c r="AE442" i="65"/>
  <c r="AD442" i="65"/>
  <c r="M442" i="65"/>
  <c r="AG442" i="65"/>
  <c r="A442" i="65"/>
  <c r="AQ441" i="65"/>
  <c r="AJ441" i="65"/>
  <c r="AI441" i="65"/>
  <c r="AF441" i="65"/>
  <c r="AE441" i="65"/>
  <c r="AD441" i="65"/>
  <c r="M441" i="65"/>
  <c r="AG441" i="65" s="1"/>
  <c r="A441" i="65"/>
  <c r="AQ440" i="65"/>
  <c r="AJ440" i="65"/>
  <c r="AI440" i="65"/>
  <c r="AF440" i="65"/>
  <c r="AE440" i="65"/>
  <c r="AD440" i="65"/>
  <c r="M440" i="65"/>
  <c r="A440" i="65"/>
  <c r="AQ439" i="65"/>
  <c r="AJ439" i="65"/>
  <c r="AI439" i="65"/>
  <c r="AF439" i="65"/>
  <c r="AE439" i="65"/>
  <c r="AD439" i="65"/>
  <c r="M439" i="65"/>
  <c r="A439" i="65"/>
  <c r="AQ438" i="65"/>
  <c r="AO438" i="65"/>
  <c r="AJ438" i="65"/>
  <c r="AI438" i="65"/>
  <c r="AF438" i="65"/>
  <c r="AE438" i="65"/>
  <c r="AD438" i="65"/>
  <c r="M438" i="65"/>
  <c r="AG438" i="65" s="1"/>
  <c r="A438" i="65"/>
  <c r="AQ437" i="65"/>
  <c r="AJ437" i="65"/>
  <c r="AI437" i="65"/>
  <c r="AF437" i="65"/>
  <c r="AE437" i="65"/>
  <c r="AD437" i="65"/>
  <c r="M437" i="65"/>
  <c r="AG437" i="65" s="1"/>
  <c r="A437" i="65"/>
  <c r="AQ436" i="65"/>
  <c r="AJ436" i="65"/>
  <c r="AI436" i="65"/>
  <c r="AF436" i="65"/>
  <c r="AE436" i="65"/>
  <c r="AD436" i="65"/>
  <c r="M436" i="65"/>
  <c r="AG436" i="65" s="1"/>
  <c r="A436" i="65"/>
  <c r="AQ435" i="65"/>
  <c r="AO435" i="65"/>
  <c r="AJ435" i="65"/>
  <c r="AI435" i="65"/>
  <c r="AF435" i="65"/>
  <c r="AE435" i="65"/>
  <c r="AD435" i="65"/>
  <c r="M435" i="65"/>
  <c r="T435" i="65" s="1"/>
  <c r="A435" i="65"/>
  <c r="AQ434" i="65"/>
  <c r="AO434" i="65"/>
  <c r="AJ434" i="65"/>
  <c r="AI434" i="65"/>
  <c r="AF434" i="65"/>
  <c r="AE434" i="65"/>
  <c r="AD434" i="65"/>
  <c r="M434" i="65"/>
  <c r="AG434" i="65" s="1"/>
  <c r="A434" i="65"/>
  <c r="AQ433" i="65"/>
  <c r="AJ433" i="65"/>
  <c r="AI433" i="65"/>
  <c r="AF433" i="65"/>
  <c r="AE433" i="65"/>
  <c r="AD433" i="65"/>
  <c r="M433" i="65"/>
  <c r="AG433" i="65" s="1"/>
  <c r="A433" i="65"/>
  <c r="AQ432" i="65"/>
  <c r="AJ432" i="65"/>
  <c r="AI432" i="65"/>
  <c r="AF432" i="65"/>
  <c r="AE432" i="65"/>
  <c r="AD432" i="65"/>
  <c r="M432" i="65"/>
  <c r="AG432" i="65" s="1"/>
  <c r="A432" i="65"/>
  <c r="AQ431" i="65"/>
  <c r="AJ431" i="65"/>
  <c r="AI431" i="65"/>
  <c r="AF431" i="65"/>
  <c r="AE431" i="65"/>
  <c r="AD431" i="65"/>
  <c r="M431" i="65"/>
  <c r="T431" i="65" s="1"/>
  <c r="A431" i="65"/>
  <c r="AQ430" i="65"/>
  <c r="AO430" i="65"/>
  <c r="AJ430" i="65"/>
  <c r="AI430" i="65"/>
  <c r="AF430" i="65"/>
  <c r="AE430" i="65"/>
  <c r="AD430" i="65"/>
  <c r="M430" i="65"/>
  <c r="AG430" i="65" s="1"/>
  <c r="A430" i="65"/>
  <c r="AQ429" i="65"/>
  <c r="AJ429" i="65"/>
  <c r="AI429" i="65"/>
  <c r="AF429" i="65"/>
  <c r="AE429" i="65"/>
  <c r="AD429" i="65"/>
  <c r="M429" i="65"/>
  <c r="O429" i="65" s="1"/>
  <c r="A429" i="65"/>
  <c r="AQ428" i="65"/>
  <c r="AJ428" i="65"/>
  <c r="AI428" i="65"/>
  <c r="AF428" i="65"/>
  <c r="AE428" i="65"/>
  <c r="AD428" i="65"/>
  <c r="M428" i="65"/>
  <c r="O428" i="65" s="1"/>
  <c r="A428" i="65"/>
  <c r="AQ427" i="65"/>
  <c r="AJ427" i="65"/>
  <c r="AI427" i="65"/>
  <c r="AF427" i="65"/>
  <c r="AE427" i="65"/>
  <c r="AD427" i="65"/>
  <c r="M427" i="65"/>
  <c r="T427" i="65" s="1"/>
  <c r="A427" i="65"/>
  <c r="AQ426" i="65"/>
  <c r="AJ426" i="65"/>
  <c r="AI426" i="65"/>
  <c r="AF426" i="65"/>
  <c r="AE426" i="65"/>
  <c r="AD426" i="65"/>
  <c r="M426" i="65"/>
  <c r="AG426" i="65"/>
  <c r="A426" i="65"/>
  <c r="AQ425" i="65"/>
  <c r="AJ425" i="65"/>
  <c r="AI425" i="65"/>
  <c r="AF425" i="65"/>
  <c r="AE425" i="65"/>
  <c r="AD425" i="65"/>
  <c r="M425" i="65"/>
  <c r="AG425" i="65" s="1"/>
  <c r="A425" i="65"/>
  <c r="AQ424" i="65"/>
  <c r="AJ424" i="65"/>
  <c r="AI424" i="65"/>
  <c r="AF424" i="65"/>
  <c r="AE424" i="65"/>
  <c r="AD424" i="65"/>
  <c r="M424" i="65"/>
  <c r="A424" i="65"/>
  <c r="AQ423" i="65"/>
  <c r="AJ423" i="65"/>
  <c r="AI423" i="65"/>
  <c r="AF423" i="65"/>
  <c r="AE423" i="65"/>
  <c r="AD423" i="65"/>
  <c r="M423" i="65"/>
  <c r="AG423" i="65" s="1"/>
  <c r="A423" i="65"/>
  <c r="AQ422" i="65"/>
  <c r="AO422" i="65"/>
  <c r="AJ422" i="65"/>
  <c r="AI422" i="65"/>
  <c r="AF422" i="65"/>
  <c r="AE422" i="65"/>
  <c r="AD422" i="65"/>
  <c r="M422" i="65"/>
  <c r="AG422" i="65" s="1"/>
  <c r="A422" i="65"/>
  <c r="AQ421" i="65"/>
  <c r="AJ421" i="65"/>
  <c r="AI421" i="65"/>
  <c r="AF421" i="65"/>
  <c r="AE421" i="65"/>
  <c r="AD421" i="65"/>
  <c r="M421" i="65"/>
  <c r="O421" i="65" s="1"/>
  <c r="A421" i="65"/>
  <c r="AQ420" i="65"/>
  <c r="AJ420" i="65"/>
  <c r="AI420" i="65"/>
  <c r="AF420" i="65"/>
  <c r="AE420" i="65"/>
  <c r="AD420" i="65"/>
  <c r="M420" i="65"/>
  <c r="AG420" i="65" s="1"/>
  <c r="A420" i="65"/>
  <c r="AQ419" i="65"/>
  <c r="AJ419" i="65"/>
  <c r="AI419" i="65"/>
  <c r="AF419" i="65"/>
  <c r="AE419" i="65"/>
  <c r="AD419" i="65"/>
  <c r="M419" i="65"/>
  <c r="T419" i="65" s="1"/>
  <c r="A419" i="65"/>
  <c r="AQ418" i="65"/>
  <c r="AJ418" i="65"/>
  <c r="AI418" i="65"/>
  <c r="AF418" i="65"/>
  <c r="AE418" i="65"/>
  <c r="AD418" i="65"/>
  <c r="M418" i="65"/>
  <c r="AG418" i="65" s="1"/>
  <c r="A418" i="65"/>
  <c r="AQ417" i="65"/>
  <c r="AJ417" i="65"/>
  <c r="AI417" i="65"/>
  <c r="AF417" i="65"/>
  <c r="AE417" i="65"/>
  <c r="AD417" i="65"/>
  <c r="M417" i="65"/>
  <c r="A417" i="65"/>
  <c r="AQ416" i="65"/>
  <c r="AJ416" i="65"/>
  <c r="AI416" i="65"/>
  <c r="AF416" i="65"/>
  <c r="AE416" i="65"/>
  <c r="AD416" i="65"/>
  <c r="M416" i="65"/>
  <c r="AG416" i="65" s="1"/>
  <c r="A416" i="65"/>
  <c r="AQ415" i="65"/>
  <c r="AO415" i="65"/>
  <c r="AJ415" i="65"/>
  <c r="AI415" i="65"/>
  <c r="AF415" i="65"/>
  <c r="AE415" i="65"/>
  <c r="AD415" i="65"/>
  <c r="M415" i="65"/>
  <c r="T415" i="65" s="1"/>
  <c r="A415" i="65"/>
  <c r="AQ414" i="65"/>
  <c r="AJ414" i="65"/>
  <c r="AI414" i="65"/>
  <c r="AF414" i="65"/>
  <c r="AE414" i="65"/>
  <c r="AD414" i="65"/>
  <c r="M414" i="65"/>
  <c r="AG414" i="65" s="1"/>
  <c r="A414" i="65"/>
  <c r="AQ413" i="65"/>
  <c r="AJ413" i="65"/>
  <c r="AI413" i="65"/>
  <c r="AF413" i="65"/>
  <c r="AE413" i="65"/>
  <c r="AD413" i="65"/>
  <c r="M413" i="65"/>
  <c r="O413" i="65" s="1"/>
  <c r="A413" i="65"/>
  <c r="AQ412" i="65"/>
  <c r="AJ412" i="65"/>
  <c r="AI412" i="65"/>
  <c r="AF412" i="65"/>
  <c r="AE412" i="65"/>
  <c r="AD412" i="65"/>
  <c r="M412" i="65"/>
  <c r="O412" i="65" s="1"/>
  <c r="A412" i="65"/>
  <c r="AQ411" i="65"/>
  <c r="AO411" i="65"/>
  <c r="AJ411" i="65"/>
  <c r="AI411" i="65"/>
  <c r="AF411" i="65"/>
  <c r="AE411" i="65"/>
  <c r="AD411" i="65"/>
  <c r="M411" i="65"/>
  <c r="O411" i="65" s="1"/>
  <c r="AH411" i="65" s="1"/>
  <c r="A411" i="65"/>
  <c r="AQ410" i="65"/>
  <c r="AJ410" i="65"/>
  <c r="AI410" i="65"/>
  <c r="AF410" i="65"/>
  <c r="AE410" i="65"/>
  <c r="AD410" i="65"/>
  <c r="M410" i="65"/>
  <c r="T410" i="65" s="1"/>
  <c r="A410" i="65"/>
  <c r="AQ409" i="65"/>
  <c r="AJ409" i="65"/>
  <c r="AI409" i="65"/>
  <c r="AF409" i="65"/>
  <c r="AE409" i="65"/>
  <c r="AD409" i="65"/>
  <c r="M409" i="65"/>
  <c r="O409" i="65" s="1"/>
  <c r="A409" i="65"/>
  <c r="AQ408" i="65"/>
  <c r="AJ408" i="65"/>
  <c r="AI408" i="65"/>
  <c r="AF408" i="65"/>
  <c r="AE408" i="65"/>
  <c r="AD408" i="65"/>
  <c r="M408" i="65"/>
  <c r="O408" i="65" s="1"/>
  <c r="A408" i="65"/>
  <c r="AQ407" i="65"/>
  <c r="AO407" i="65"/>
  <c r="AJ407" i="65"/>
  <c r="AI407" i="65"/>
  <c r="AF407" i="65"/>
  <c r="AE407" i="65"/>
  <c r="AD407" i="65"/>
  <c r="M407" i="65"/>
  <c r="O407" i="65" s="1"/>
  <c r="A407" i="65"/>
  <c r="AQ406" i="65"/>
  <c r="AJ406" i="65"/>
  <c r="AI406" i="65"/>
  <c r="AF406" i="65"/>
  <c r="AE406" i="65"/>
  <c r="AD406" i="65"/>
  <c r="M406" i="65"/>
  <c r="T406" i="65" s="1"/>
  <c r="A406" i="65"/>
  <c r="AQ405" i="65"/>
  <c r="AJ405" i="65"/>
  <c r="AI405" i="65"/>
  <c r="AF405" i="65"/>
  <c r="AE405" i="65"/>
  <c r="AD405" i="65"/>
  <c r="M405" i="65"/>
  <c r="O405" i="65" s="1"/>
  <c r="AH405" i="65" s="1"/>
  <c r="A405" i="65"/>
  <c r="AQ404" i="65"/>
  <c r="AJ404" i="65"/>
  <c r="AI404" i="65"/>
  <c r="AF404" i="65"/>
  <c r="AE404" i="65"/>
  <c r="AD404" i="65"/>
  <c r="M404" i="65"/>
  <c r="A404" i="65"/>
  <c r="AQ403" i="65"/>
  <c r="AJ403" i="65"/>
  <c r="AI403" i="65"/>
  <c r="AF403" i="65"/>
  <c r="AE403" i="65"/>
  <c r="AD403" i="65"/>
  <c r="M403" i="65"/>
  <c r="AG403" i="65" s="1"/>
  <c r="A403" i="65"/>
  <c r="AQ402" i="65"/>
  <c r="AO402" i="65"/>
  <c r="AJ402" i="65"/>
  <c r="AI402" i="65"/>
  <c r="AF402" i="65"/>
  <c r="AE402" i="65"/>
  <c r="AD402" i="65"/>
  <c r="M402" i="65"/>
  <c r="T402" i="65" s="1"/>
  <c r="A402" i="65"/>
  <c r="AQ401" i="65"/>
  <c r="AJ401" i="65"/>
  <c r="AI401" i="65"/>
  <c r="AF401" i="65"/>
  <c r="AE401" i="65"/>
  <c r="AD401" i="65"/>
  <c r="M401" i="65"/>
  <c r="AG401" i="65" s="1"/>
  <c r="A401" i="65"/>
  <c r="AQ400" i="65"/>
  <c r="AJ400" i="65"/>
  <c r="AI400" i="65"/>
  <c r="AF400" i="65"/>
  <c r="AE400" i="65"/>
  <c r="AD400" i="65"/>
  <c r="M400" i="65"/>
  <c r="A400" i="65"/>
  <c r="AQ399" i="65"/>
  <c r="AJ399" i="65"/>
  <c r="AI399" i="65"/>
  <c r="AF399" i="65"/>
  <c r="AE399" i="65"/>
  <c r="AD399" i="65"/>
  <c r="M399" i="65"/>
  <c r="A399" i="65"/>
  <c r="AQ398" i="65"/>
  <c r="AO398" i="65"/>
  <c r="AJ398" i="65"/>
  <c r="AI398" i="65"/>
  <c r="AF398" i="65"/>
  <c r="AE398" i="65"/>
  <c r="AD398" i="65"/>
  <c r="M398" i="65"/>
  <c r="T398" i="65" s="1"/>
  <c r="A398" i="65"/>
  <c r="AQ397" i="65"/>
  <c r="AJ397" i="65"/>
  <c r="AI397" i="65"/>
  <c r="AF397" i="65"/>
  <c r="AE397" i="65"/>
  <c r="AD397" i="65"/>
  <c r="M397" i="65"/>
  <c r="A397" i="65"/>
  <c r="AQ396" i="65"/>
  <c r="AJ396" i="65"/>
  <c r="AI396" i="65"/>
  <c r="AF396" i="65"/>
  <c r="AE396" i="65"/>
  <c r="AD396" i="65"/>
  <c r="M396" i="65"/>
  <c r="A396" i="65"/>
  <c r="AQ395" i="65"/>
  <c r="AJ395" i="65"/>
  <c r="AI395" i="65"/>
  <c r="AF395" i="65"/>
  <c r="AE395" i="65"/>
  <c r="AD395" i="65"/>
  <c r="M395" i="65"/>
  <c r="AG395" i="65" s="1"/>
  <c r="A395" i="65"/>
  <c r="AQ394" i="65"/>
  <c r="AJ394" i="65"/>
  <c r="AI394" i="65"/>
  <c r="AF394" i="65"/>
  <c r="AE394" i="65"/>
  <c r="AD394" i="65"/>
  <c r="M394" i="65"/>
  <c r="T394" i="65"/>
  <c r="A394" i="65"/>
  <c r="AQ393" i="65"/>
  <c r="AJ393" i="65"/>
  <c r="AI393" i="65"/>
  <c r="AF393" i="65"/>
  <c r="AE393" i="65"/>
  <c r="AD393" i="65"/>
  <c r="M393" i="65"/>
  <c r="AG393" i="65" s="1"/>
  <c r="A393" i="65"/>
  <c r="AQ392" i="65"/>
  <c r="AJ392" i="65"/>
  <c r="AI392" i="65"/>
  <c r="AF392" i="65"/>
  <c r="AE392" i="65"/>
  <c r="AD392" i="65"/>
  <c r="M392" i="65"/>
  <c r="T392" i="65" s="1"/>
  <c r="A392" i="65"/>
  <c r="AQ391" i="65"/>
  <c r="AO391" i="65"/>
  <c r="AJ391" i="65"/>
  <c r="AI391" i="65"/>
  <c r="AF391" i="65"/>
  <c r="AE391" i="65"/>
  <c r="AD391" i="65"/>
  <c r="M391" i="65"/>
  <c r="AG391" i="65" s="1"/>
  <c r="A391" i="65"/>
  <c r="AQ390" i="65"/>
  <c r="AJ390" i="65"/>
  <c r="AI390" i="65"/>
  <c r="AF390" i="65"/>
  <c r="AE390" i="65"/>
  <c r="AD390" i="65"/>
  <c r="M390" i="65"/>
  <c r="T390" i="65" s="1"/>
  <c r="A390" i="65"/>
  <c r="AQ389" i="65"/>
  <c r="AO389" i="65"/>
  <c r="AJ389" i="65"/>
  <c r="AI389" i="65"/>
  <c r="AF389" i="65"/>
  <c r="AE389" i="65"/>
  <c r="AD389" i="65"/>
  <c r="M389" i="65"/>
  <c r="AG389" i="65" s="1"/>
  <c r="A389" i="65"/>
  <c r="AQ388" i="65"/>
  <c r="AJ388" i="65"/>
  <c r="AI388" i="65"/>
  <c r="AF388" i="65"/>
  <c r="AE388" i="65"/>
  <c r="AD388" i="65"/>
  <c r="M388" i="65"/>
  <c r="T388" i="65" s="1"/>
  <c r="A388" i="65"/>
  <c r="AQ387" i="65"/>
  <c r="AJ387" i="65"/>
  <c r="AI387" i="65"/>
  <c r="AF387" i="65"/>
  <c r="AE387" i="65"/>
  <c r="AD387" i="65"/>
  <c r="M387" i="65"/>
  <c r="AG387" i="65"/>
  <c r="A387" i="65"/>
  <c r="AQ386" i="65"/>
  <c r="AJ386" i="65"/>
  <c r="AI386" i="65"/>
  <c r="AF386" i="65"/>
  <c r="AE386" i="65"/>
  <c r="AD386" i="65"/>
  <c r="M386" i="65"/>
  <c r="T386" i="65" s="1"/>
  <c r="A386" i="65"/>
  <c r="AQ385" i="65"/>
  <c r="AJ385" i="65"/>
  <c r="AI385" i="65"/>
  <c r="AF385" i="65"/>
  <c r="AE385" i="65"/>
  <c r="AD385" i="65"/>
  <c r="M385" i="65"/>
  <c r="AG385" i="65"/>
  <c r="A385" i="65"/>
  <c r="AQ384" i="65"/>
  <c r="AJ384" i="65"/>
  <c r="AI384" i="65"/>
  <c r="AF384" i="65"/>
  <c r="AE384" i="65"/>
  <c r="AD384" i="65"/>
  <c r="M384" i="65"/>
  <c r="AG384" i="65" s="1"/>
  <c r="A384" i="65"/>
  <c r="AQ383" i="65"/>
  <c r="AO383" i="65"/>
  <c r="AJ383" i="65"/>
  <c r="AI383" i="65"/>
  <c r="AF383" i="65"/>
  <c r="AE383" i="65"/>
  <c r="AD383" i="65"/>
  <c r="M383" i="65"/>
  <c r="AG383" i="65" s="1"/>
  <c r="A383" i="65"/>
  <c r="AQ382" i="65"/>
  <c r="AO382" i="65"/>
  <c r="AJ382" i="65"/>
  <c r="AI382" i="65"/>
  <c r="AF382" i="65"/>
  <c r="AE382" i="65"/>
  <c r="AD382" i="65"/>
  <c r="M382" i="65"/>
  <c r="T382" i="65"/>
  <c r="A382" i="65"/>
  <c r="AQ381" i="65"/>
  <c r="AO381" i="65"/>
  <c r="AJ381" i="65"/>
  <c r="AI381" i="65"/>
  <c r="AF381" i="65"/>
  <c r="AE381" i="65"/>
  <c r="AD381" i="65"/>
  <c r="M381" i="65"/>
  <c r="AG381" i="65" s="1"/>
  <c r="A381" i="65"/>
  <c r="AQ380" i="65"/>
  <c r="AJ380" i="65"/>
  <c r="AI380" i="65"/>
  <c r="AF380" i="65"/>
  <c r="AE380" i="65"/>
  <c r="AD380" i="65"/>
  <c r="M380" i="65"/>
  <c r="AG380" i="65" s="1"/>
  <c r="A380" i="65"/>
  <c r="AQ379" i="65"/>
  <c r="AJ379" i="65"/>
  <c r="AI379" i="65"/>
  <c r="AF379" i="65"/>
  <c r="AE379" i="65"/>
  <c r="AD379" i="65"/>
  <c r="M379" i="65"/>
  <c r="AG379" i="65" s="1"/>
  <c r="A379" i="65"/>
  <c r="AQ378" i="65"/>
  <c r="AO378" i="65"/>
  <c r="AJ378" i="65"/>
  <c r="AI378" i="65"/>
  <c r="AF378" i="65"/>
  <c r="AE378" i="65"/>
  <c r="AD378" i="65"/>
  <c r="M378" i="65"/>
  <c r="T378" i="65" s="1"/>
  <c r="A378" i="65"/>
  <c r="AQ377" i="65"/>
  <c r="AJ377" i="65"/>
  <c r="AI377" i="65"/>
  <c r="AF377" i="65"/>
  <c r="AE377" i="65"/>
  <c r="AD377" i="65"/>
  <c r="M377" i="65"/>
  <c r="AG377" i="65" s="1"/>
  <c r="A377" i="65"/>
  <c r="AQ376" i="65"/>
  <c r="AJ376" i="65"/>
  <c r="AI376" i="65"/>
  <c r="AF376" i="65"/>
  <c r="AE376" i="65"/>
  <c r="AD376" i="65"/>
  <c r="M376" i="65"/>
  <c r="O376" i="65" s="1"/>
  <c r="AH376" i="65" s="1"/>
  <c r="A376" i="65"/>
  <c r="AQ375" i="65"/>
  <c r="AJ375" i="65"/>
  <c r="AI375" i="65"/>
  <c r="AF375" i="65"/>
  <c r="AE375" i="65"/>
  <c r="AD375" i="65"/>
  <c r="M375" i="65"/>
  <c r="AG375" i="65" s="1"/>
  <c r="A375" i="65"/>
  <c r="AQ374" i="65"/>
  <c r="AO374" i="65"/>
  <c r="AJ374" i="65"/>
  <c r="AI374" i="65"/>
  <c r="AF374" i="65"/>
  <c r="AE374" i="65"/>
  <c r="AD374" i="65"/>
  <c r="M374" i="65"/>
  <c r="T374" i="65" s="1"/>
  <c r="A374" i="65"/>
  <c r="AQ373" i="65"/>
  <c r="AJ373" i="65"/>
  <c r="AI373" i="65"/>
  <c r="AF373" i="65"/>
  <c r="AE373" i="65"/>
  <c r="AD373" i="65"/>
  <c r="M373" i="65"/>
  <c r="AG373" i="65"/>
  <c r="A373" i="65"/>
  <c r="AQ372" i="65"/>
  <c r="AJ372" i="65"/>
  <c r="AI372" i="65"/>
  <c r="AF372" i="65"/>
  <c r="AE372" i="65"/>
  <c r="AD372" i="65"/>
  <c r="M372" i="65"/>
  <c r="A372" i="65"/>
  <c r="AQ371" i="65"/>
  <c r="AO371" i="65"/>
  <c r="AJ371" i="65"/>
  <c r="AI371" i="65"/>
  <c r="AF371" i="65"/>
  <c r="AE371" i="65"/>
  <c r="AD371" i="65"/>
  <c r="M371" i="65"/>
  <c r="O371" i="65" s="1"/>
  <c r="A371" i="65"/>
  <c r="AQ370" i="65"/>
  <c r="AO370" i="65"/>
  <c r="AJ370" i="65"/>
  <c r="AI370" i="65"/>
  <c r="AF370" i="65"/>
  <c r="AE370" i="65"/>
  <c r="AD370" i="65"/>
  <c r="M370" i="65"/>
  <c r="T370" i="65" s="1"/>
  <c r="A370" i="65"/>
  <c r="AQ369" i="65"/>
  <c r="AJ369" i="65"/>
  <c r="AI369" i="65"/>
  <c r="AF369" i="65"/>
  <c r="AE369" i="65"/>
  <c r="AD369" i="65"/>
  <c r="M369" i="65"/>
  <c r="AG369" i="65" s="1"/>
  <c r="A369" i="65"/>
  <c r="AQ368" i="65"/>
  <c r="AJ368" i="65"/>
  <c r="AI368" i="65"/>
  <c r="AF368" i="65"/>
  <c r="AE368" i="65"/>
  <c r="AD368" i="65"/>
  <c r="M368" i="65"/>
  <c r="AG368" i="65" s="1"/>
  <c r="A368" i="65"/>
  <c r="AQ367" i="65"/>
  <c r="AJ367" i="65"/>
  <c r="AI367" i="65"/>
  <c r="AF367" i="65"/>
  <c r="AE367" i="65"/>
  <c r="AD367" i="65"/>
  <c r="M367" i="65"/>
  <c r="AG367" i="65" s="1"/>
  <c r="A367" i="65"/>
  <c r="AQ366" i="65"/>
  <c r="AO366" i="65"/>
  <c r="AJ366" i="65"/>
  <c r="AI366" i="65"/>
  <c r="AF366" i="65"/>
  <c r="AE366" i="65"/>
  <c r="AD366" i="65"/>
  <c r="M366" i="65"/>
  <c r="O366" i="65" s="1"/>
  <c r="A366" i="65"/>
  <c r="AQ365" i="65"/>
  <c r="AJ365" i="65"/>
  <c r="AI365" i="65"/>
  <c r="AF365" i="65"/>
  <c r="AE365" i="65"/>
  <c r="AD365" i="65"/>
  <c r="M365" i="65"/>
  <c r="O365" i="65" s="1"/>
  <c r="A365" i="65"/>
  <c r="AQ364" i="65"/>
  <c r="AJ364" i="65"/>
  <c r="AI364" i="65"/>
  <c r="AF364" i="65"/>
  <c r="AE364" i="65"/>
  <c r="AD364" i="65"/>
  <c r="M364" i="65"/>
  <c r="A364" i="65"/>
  <c r="AQ363" i="65"/>
  <c r="AJ363" i="65"/>
  <c r="AI363" i="65"/>
  <c r="AF363" i="65"/>
  <c r="AE363" i="65"/>
  <c r="AD363" i="65"/>
  <c r="M363" i="65"/>
  <c r="O363" i="65" s="1"/>
  <c r="A363" i="65"/>
  <c r="AQ362" i="65"/>
  <c r="AO362" i="65"/>
  <c r="AJ362" i="65"/>
  <c r="AI362" i="65"/>
  <c r="AF362" i="65"/>
  <c r="AE362" i="65"/>
  <c r="AD362" i="65"/>
  <c r="M362" i="65"/>
  <c r="T362" i="65" s="1"/>
  <c r="A362" i="65"/>
  <c r="AQ361" i="65"/>
  <c r="AJ361" i="65"/>
  <c r="AI361" i="65"/>
  <c r="AF361" i="65"/>
  <c r="AE361" i="65"/>
  <c r="AD361" i="65"/>
  <c r="M361" i="65"/>
  <c r="O361" i="65" s="1"/>
  <c r="A361" i="65"/>
  <c r="AQ360" i="65"/>
  <c r="AO360" i="65"/>
  <c r="AJ360" i="65"/>
  <c r="AI360" i="65"/>
  <c r="AF360" i="65"/>
  <c r="AE360" i="65"/>
  <c r="AD360" i="65"/>
  <c r="M360" i="65"/>
  <c r="A360" i="65"/>
  <c r="AQ359" i="65"/>
  <c r="AJ359" i="65"/>
  <c r="AI359" i="65"/>
  <c r="AF359" i="65"/>
  <c r="AE359" i="65"/>
  <c r="AD359" i="65"/>
  <c r="M359" i="65"/>
  <c r="O359" i="65" s="1"/>
  <c r="A359" i="65"/>
  <c r="AQ358" i="65"/>
  <c r="AO358" i="65"/>
  <c r="AJ358" i="65"/>
  <c r="AI358" i="65"/>
  <c r="AF358" i="65"/>
  <c r="AE358" i="65"/>
  <c r="AD358" i="65"/>
  <c r="M358" i="65"/>
  <c r="T358" i="65" s="1"/>
  <c r="A358" i="65"/>
  <c r="AQ357" i="65"/>
  <c r="AJ357" i="65"/>
  <c r="AI357" i="65"/>
  <c r="AF357" i="65"/>
  <c r="AE357" i="65"/>
  <c r="AD357" i="65"/>
  <c r="M357" i="65"/>
  <c r="O357" i="65" s="1"/>
  <c r="A357" i="65"/>
  <c r="AQ356" i="65"/>
  <c r="AJ356" i="65"/>
  <c r="AI356" i="65"/>
  <c r="AF356" i="65"/>
  <c r="AE356" i="65"/>
  <c r="AD356" i="65"/>
  <c r="M356" i="65"/>
  <c r="AG356" i="65" s="1"/>
  <c r="A356" i="65"/>
  <c r="AQ355" i="65"/>
  <c r="AO355" i="65"/>
  <c r="AJ355" i="65"/>
  <c r="AI355" i="65"/>
  <c r="AF355" i="65"/>
  <c r="AE355" i="65"/>
  <c r="AD355" i="65"/>
  <c r="M355" i="65"/>
  <c r="O355" i="65"/>
  <c r="A355" i="65"/>
  <c r="AQ354" i="65"/>
  <c r="AO354" i="65"/>
  <c r="AJ354" i="65"/>
  <c r="AI354" i="65"/>
  <c r="AF354" i="65"/>
  <c r="AE354" i="65"/>
  <c r="AD354" i="65"/>
  <c r="M354" i="65"/>
  <c r="T354" i="65"/>
  <c r="A354" i="65"/>
  <c r="AQ353" i="65"/>
  <c r="AO353" i="65"/>
  <c r="AJ353" i="65"/>
  <c r="AI353" i="65"/>
  <c r="AF353" i="65"/>
  <c r="AE353" i="65"/>
  <c r="AD353" i="65"/>
  <c r="M353" i="65"/>
  <c r="O353" i="65" s="1"/>
  <c r="A353" i="65"/>
  <c r="AQ352" i="65"/>
  <c r="AJ352" i="65"/>
  <c r="AI352" i="65"/>
  <c r="AF352" i="65"/>
  <c r="AE352" i="65"/>
  <c r="AD352" i="65"/>
  <c r="M352" i="65"/>
  <c r="A352" i="65"/>
  <c r="AQ351" i="65"/>
  <c r="AJ351" i="65"/>
  <c r="AI351" i="65"/>
  <c r="AF351" i="65"/>
  <c r="AE351" i="65"/>
  <c r="AD351" i="65"/>
  <c r="M351" i="65"/>
  <c r="O351" i="65" s="1"/>
  <c r="A351" i="65"/>
  <c r="AQ350" i="65"/>
  <c r="AJ350" i="65"/>
  <c r="AI350" i="65"/>
  <c r="AF350" i="65"/>
  <c r="AE350" i="65"/>
  <c r="AD350" i="65"/>
  <c r="M350" i="65"/>
  <c r="T350" i="65" s="1"/>
  <c r="A350" i="65"/>
  <c r="AQ349" i="65"/>
  <c r="AJ349" i="65"/>
  <c r="AI349" i="65"/>
  <c r="AF349" i="65"/>
  <c r="AE349" i="65"/>
  <c r="AD349" i="65"/>
  <c r="M349" i="65"/>
  <c r="O349" i="65" s="1"/>
  <c r="A349" i="65"/>
  <c r="AQ348" i="65"/>
  <c r="AJ348" i="65"/>
  <c r="AI348" i="65"/>
  <c r="AF348" i="65"/>
  <c r="AE348" i="65"/>
  <c r="AD348" i="65"/>
  <c r="M348" i="65"/>
  <c r="AG348" i="65" s="1"/>
  <c r="A348" i="65"/>
  <c r="AQ347" i="65"/>
  <c r="AJ347" i="65"/>
  <c r="AI347" i="65"/>
  <c r="AF347" i="65"/>
  <c r="AE347" i="65"/>
  <c r="AD347" i="65"/>
  <c r="M347" i="65"/>
  <c r="O347" i="65" s="1"/>
  <c r="A347" i="65"/>
  <c r="AQ346" i="65"/>
  <c r="AJ346" i="65"/>
  <c r="AI346" i="65"/>
  <c r="AG346" i="65"/>
  <c r="AF346" i="65"/>
  <c r="AE346" i="65"/>
  <c r="AD346" i="65"/>
  <c r="T346" i="65"/>
  <c r="O346" i="65"/>
  <c r="AH346" i="65"/>
  <c r="A346" i="65"/>
  <c r="AQ345" i="65"/>
  <c r="AJ345" i="65"/>
  <c r="AI345" i="65"/>
  <c r="AF345" i="65"/>
  <c r="AE345" i="65"/>
  <c r="AD345" i="65"/>
  <c r="M345" i="65"/>
  <c r="T345" i="65" s="1"/>
  <c r="A345" i="65"/>
  <c r="AQ344" i="65"/>
  <c r="AO344" i="65"/>
  <c r="AJ344" i="65"/>
  <c r="AI344" i="65"/>
  <c r="AF344" i="65"/>
  <c r="AE344" i="65"/>
  <c r="AD344" i="65"/>
  <c r="M344" i="65"/>
  <c r="T344" i="65" s="1"/>
  <c r="A344" i="65"/>
  <c r="AQ343" i="65"/>
  <c r="AJ343" i="65"/>
  <c r="AI343" i="65"/>
  <c r="AF343" i="65"/>
  <c r="AE343" i="65"/>
  <c r="AD343" i="65"/>
  <c r="M343" i="65"/>
  <c r="O343" i="65" s="1"/>
  <c r="A343" i="65"/>
  <c r="AQ342" i="65"/>
  <c r="AJ342" i="65"/>
  <c r="AI342" i="65"/>
  <c r="AF342" i="65"/>
  <c r="AE342" i="65"/>
  <c r="AD342" i="65"/>
  <c r="M342" i="65"/>
  <c r="T342" i="65"/>
  <c r="A342" i="65"/>
  <c r="AQ341" i="65"/>
  <c r="AJ341" i="65"/>
  <c r="AI341" i="65"/>
  <c r="AF341" i="65"/>
  <c r="AE341" i="65"/>
  <c r="AD341" i="65"/>
  <c r="M341" i="65"/>
  <c r="O341" i="65" s="1"/>
  <c r="A341" i="65"/>
  <c r="AQ340" i="65"/>
  <c r="AO340" i="65"/>
  <c r="AJ340" i="65"/>
  <c r="AI340" i="65"/>
  <c r="AF340" i="65"/>
  <c r="AE340" i="65"/>
  <c r="AD340" i="65"/>
  <c r="M340" i="65"/>
  <c r="T340" i="65" s="1"/>
  <c r="U340" i="65" s="1"/>
  <c r="A340" i="65"/>
  <c r="AQ339" i="65"/>
  <c r="AJ339" i="65"/>
  <c r="AI339" i="65"/>
  <c r="AF339" i="65"/>
  <c r="AE339" i="65"/>
  <c r="AD339" i="65"/>
  <c r="M339" i="65"/>
  <c r="O339" i="65" s="1"/>
  <c r="A339" i="65"/>
  <c r="AQ338" i="65"/>
  <c r="AJ338" i="65"/>
  <c r="AI338" i="65"/>
  <c r="AF338" i="65"/>
  <c r="AE338" i="65"/>
  <c r="AD338" i="65"/>
  <c r="M338" i="65"/>
  <c r="O338" i="65" s="1"/>
  <c r="AH338" i="65" s="1"/>
  <c r="A338" i="65"/>
  <c r="AQ337" i="65"/>
  <c r="AJ337" i="65"/>
  <c r="AI337" i="65"/>
  <c r="AF337" i="65"/>
  <c r="AE337" i="65"/>
  <c r="AD337" i="65"/>
  <c r="M337" i="65"/>
  <c r="O337" i="65" s="1"/>
  <c r="A337" i="65"/>
  <c r="AQ336" i="65"/>
  <c r="AJ336" i="65"/>
  <c r="AI336" i="65"/>
  <c r="AF336" i="65"/>
  <c r="AE336" i="65"/>
  <c r="AD336" i="65"/>
  <c r="M336" i="65"/>
  <c r="T336" i="65" s="1"/>
  <c r="U336" i="65" s="1"/>
  <c r="A336" i="65"/>
  <c r="AQ335" i="65"/>
  <c r="AJ335" i="65"/>
  <c r="AI335" i="65"/>
  <c r="AF335" i="65"/>
  <c r="AE335" i="65"/>
  <c r="AD335" i="65"/>
  <c r="M335" i="65"/>
  <c r="O335" i="65" s="1"/>
  <c r="A335" i="65"/>
  <c r="AQ334" i="65"/>
  <c r="AJ334" i="65"/>
  <c r="AI334" i="65"/>
  <c r="AF334" i="65"/>
  <c r="AE334" i="65"/>
  <c r="AD334" i="65"/>
  <c r="M334" i="65"/>
  <c r="T334" i="65" s="1"/>
  <c r="A334" i="65"/>
  <c r="AQ333" i="65"/>
  <c r="AJ333" i="65"/>
  <c r="AI333" i="65"/>
  <c r="AF333" i="65"/>
  <c r="AE333" i="65"/>
  <c r="AD333" i="65"/>
  <c r="M333" i="65"/>
  <c r="O333" i="65"/>
  <c r="A333" i="65"/>
  <c r="AQ332" i="65"/>
  <c r="AJ332" i="65"/>
  <c r="AI332" i="65"/>
  <c r="AF332" i="65"/>
  <c r="AE332" i="65"/>
  <c r="AD332" i="65"/>
  <c r="M332" i="65"/>
  <c r="T332" i="65" s="1"/>
  <c r="A332" i="65"/>
  <c r="AQ331" i="65"/>
  <c r="AJ331" i="65"/>
  <c r="AI331" i="65"/>
  <c r="AG331" i="65"/>
  <c r="AF331" i="65"/>
  <c r="AE331" i="65"/>
  <c r="AD331" i="65"/>
  <c r="T331" i="65"/>
  <c r="O331" i="65"/>
  <c r="A331" i="65"/>
  <c r="AQ330" i="65"/>
  <c r="AJ330" i="65"/>
  <c r="AI330" i="65"/>
  <c r="AF330" i="65"/>
  <c r="AE330" i="65"/>
  <c r="AD330" i="65"/>
  <c r="M330" i="65"/>
  <c r="T330" i="65" s="1"/>
  <c r="A330" i="65"/>
  <c r="AQ329" i="65"/>
  <c r="AJ329" i="65"/>
  <c r="AI329" i="65"/>
  <c r="AF329" i="65"/>
  <c r="AE329" i="65"/>
  <c r="AD329" i="65"/>
  <c r="M329" i="65"/>
  <c r="A329" i="65"/>
  <c r="AQ328" i="65"/>
  <c r="AO328" i="65"/>
  <c r="AJ328" i="65"/>
  <c r="AI328" i="65"/>
  <c r="AF328" i="65"/>
  <c r="AE328" i="65"/>
  <c r="AD328" i="65"/>
  <c r="M328" i="65"/>
  <c r="AG328" i="65" s="1"/>
  <c r="A328" i="65"/>
  <c r="AQ327" i="65"/>
  <c r="AO327" i="65"/>
  <c r="AJ327" i="65"/>
  <c r="AI327" i="65"/>
  <c r="AF327" i="65"/>
  <c r="AE327" i="65"/>
  <c r="AD327" i="65"/>
  <c r="M327" i="65"/>
  <c r="T327" i="65"/>
  <c r="A327" i="65"/>
  <c r="AQ326" i="65"/>
  <c r="AO326" i="65"/>
  <c r="AJ326" i="65"/>
  <c r="AI326" i="65"/>
  <c r="AF326" i="65"/>
  <c r="AE326" i="65"/>
  <c r="AD326" i="65"/>
  <c r="M326" i="65"/>
  <c r="T326" i="65" s="1"/>
  <c r="A326" i="65"/>
  <c r="AQ325" i="65"/>
  <c r="AO325" i="65"/>
  <c r="AJ325" i="65"/>
  <c r="AI325" i="65"/>
  <c r="AF325" i="65"/>
  <c r="AE325" i="65"/>
  <c r="AD325" i="65"/>
  <c r="M325" i="65"/>
  <c r="T325" i="65" s="1"/>
  <c r="A325" i="65"/>
  <c r="AQ324" i="65"/>
  <c r="AO324" i="65"/>
  <c r="AJ324" i="65"/>
  <c r="AI324" i="65"/>
  <c r="AF324" i="65"/>
  <c r="AE324" i="65"/>
  <c r="AD324" i="65"/>
  <c r="M324" i="65"/>
  <c r="O324" i="65" s="1"/>
  <c r="AH324" i="65" s="1"/>
  <c r="A324" i="65"/>
  <c r="AQ323" i="65"/>
  <c r="AJ323" i="65"/>
  <c r="AI323" i="65"/>
  <c r="AF323" i="65"/>
  <c r="AE323" i="65"/>
  <c r="AD323" i="65"/>
  <c r="M323" i="65"/>
  <c r="T323" i="65" s="1"/>
  <c r="A323" i="65"/>
  <c r="AQ322" i="65"/>
  <c r="AJ322" i="65"/>
  <c r="AI322" i="65"/>
  <c r="AF322" i="65"/>
  <c r="AE322" i="65"/>
  <c r="AD322" i="65"/>
  <c r="M322" i="65"/>
  <c r="AG322" i="65" s="1"/>
  <c r="A322" i="65"/>
  <c r="AQ321" i="65"/>
  <c r="AJ321" i="65"/>
  <c r="AI321" i="65"/>
  <c r="AF321" i="65"/>
  <c r="AE321" i="65"/>
  <c r="AD321" i="65"/>
  <c r="M321" i="65"/>
  <c r="AG321" i="65"/>
  <c r="A321" i="65"/>
  <c r="AQ320" i="65"/>
  <c r="AJ320" i="65"/>
  <c r="AI320" i="65"/>
  <c r="AF320" i="65"/>
  <c r="AE320" i="65"/>
  <c r="AD320" i="65"/>
  <c r="M320" i="65"/>
  <c r="AG320" i="65" s="1"/>
  <c r="A320" i="65"/>
  <c r="AQ319" i="65"/>
  <c r="AO319" i="65"/>
  <c r="AJ319" i="65"/>
  <c r="AI319" i="65"/>
  <c r="AF319" i="65"/>
  <c r="AE319" i="65"/>
  <c r="AD319" i="65"/>
  <c r="M319" i="65"/>
  <c r="O319" i="65" s="1"/>
  <c r="AH319" i="65" s="1"/>
  <c r="A319" i="65"/>
  <c r="AQ318" i="65"/>
  <c r="AJ318" i="65"/>
  <c r="AI318" i="65"/>
  <c r="AF318" i="65"/>
  <c r="AE318" i="65"/>
  <c r="AD318" i="65"/>
  <c r="M318" i="65"/>
  <c r="AG318" i="65" s="1"/>
  <c r="A318" i="65"/>
  <c r="AQ317" i="65"/>
  <c r="AJ317" i="65"/>
  <c r="AI317" i="65"/>
  <c r="AF317" i="65"/>
  <c r="AE317" i="65"/>
  <c r="AD317" i="65"/>
  <c r="M317" i="65"/>
  <c r="T317" i="65" s="1"/>
  <c r="A317" i="65"/>
  <c r="AQ316" i="65"/>
  <c r="AJ316" i="65"/>
  <c r="AI316" i="65"/>
  <c r="AF316" i="65"/>
  <c r="AE316" i="65"/>
  <c r="AD316" i="65"/>
  <c r="M316" i="65"/>
  <c r="AG316" i="65" s="1"/>
  <c r="A316" i="65"/>
  <c r="AQ315" i="65"/>
  <c r="AO315" i="65"/>
  <c r="AJ315" i="65"/>
  <c r="AI315" i="65"/>
  <c r="AF315" i="65"/>
  <c r="AE315" i="65"/>
  <c r="AD315" i="65"/>
  <c r="M315" i="65"/>
  <c r="T315" i="65"/>
  <c r="A315" i="65"/>
  <c r="AQ314" i="65"/>
  <c r="AJ314" i="65"/>
  <c r="AI314" i="65"/>
  <c r="AF314" i="65"/>
  <c r="AE314" i="65"/>
  <c r="AD314" i="65"/>
  <c r="M314" i="65"/>
  <c r="O314" i="65" s="1"/>
  <c r="A314" i="65"/>
  <c r="AQ313" i="65"/>
  <c r="AJ313" i="65"/>
  <c r="AI313" i="65"/>
  <c r="AF313" i="65"/>
  <c r="AE313" i="65"/>
  <c r="AD313" i="65"/>
  <c r="M313" i="65"/>
  <c r="T313" i="65" s="1"/>
  <c r="A313" i="65"/>
  <c r="AQ312" i="65"/>
  <c r="AJ312" i="65"/>
  <c r="AI312" i="65"/>
  <c r="AF312" i="65"/>
  <c r="AE312" i="65"/>
  <c r="AD312" i="65"/>
  <c r="M312" i="65"/>
  <c r="AG312" i="65" s="1"/>
  <c r="A312" i="65"/>
  <c r="AQ311" i="65"/>
  <c r="AJ311" i="65"/>
  <c r="AI311" i="65"/>
  <c r="AF311" i="65"/>
  <c r="AE311" i="65"/>
  <c r="AD311" i="65"/>
  <c r="M311" i="65"/>
  <c r="T311" i="65" s="1"/>
  <c r="A311" i="65"/>
  <c r="AQ310" i="65"/>
  <c r="AJ310" i="65"/>
  <c r="AI310" i="65"/>
  <c r="AF310" i="65"/>
  <c r="AE310" i="65"/>
  <c r="AD310" i="65"/>
  <c r="M310" i="65"/>
  <c r="AG310" i="65" s="1"/>
  <c r="A310" i="65"/>
  <c r="AQ309" i="65"/>
  <c r="AO309" i="65"/>
  <c r="AJ309" i="65"/>
  <c r="AI309" i="65"/>
  <c r="AG309" i="65"/>
  <c r="AF309" i="65"/>
  <c r="AE309" i="65"/>
  <c r="AD309" i="65"/>
  <c r="T309" i="65"/>
  <c r="O309" i="65"/>
  <c r="A309" i="65"/>
  <c r="AQ308" i="65"/>
  <c r="AJ308" i="65"/>
  <c r="AI308" i="65"/>
  <c r="AF308" i="65"/>
  <c r="AE308" i="65"/>
  <c r="AD308" i="65"/>
  <c r="M308" i="65"/>
  <c r="T308" i="65" s="1"/>
  <c r="A308" i="65"/>
  <c r="AQ307" i="65"/>
  <c r="AO307" i="65"/>
  <c r="AJ307" i="65"/>
  <c r="AI307" i="65"/>
  <c r="AF307" i="65"/>
  <c r="AE307" i="65"/>
  <c r="AD307" i="65"/>
  <c r="M307" i="65"/>
  <c r="T307" i="65" s="1"/>
  <c r="A307" i="65"/>
  <c r="AQ306" i="65"/>
  <c r="AJ306" i="65"/>
  <c r="AI306" i="65"/>
  <c r="AF306" i="65"/>
  <c r="AE306" i="65"/>
  <c r="AD306" i="65"/>
  <c r="M306" i="65"/>
  <c r="O306" i="65" s="1"/>
  <c r="A306" i="65"/>
  <c r="AQ305" i="65"/>
  <c r="AO305" i="65"/>
  <c r="AJ305" i="65"/>
  <c r="AI305" i="65"/>
  <c r="AF305" i="65"/>
  <c r="AE305" i="65"/>
  <c r="AD305" i="65"/>
  <c r="M305" i="65"/>
  <c r="T305" i="65" s="1"/>
  <c r="A305" i="65"/>
  <c r="AQ304" i="65"/>
  <c r="AJ304" i="65"/>
  <c r="AI304" i="65"/>
  <c r="AF304" i="65"/>
  <c r="AE304" i="65"/>
  <c r="AD304" i="65"/>
  <c r="M304" i="65"/>
  <c r="O304" i="65" s="1"/>
  <c r="A304" i="65"/>
  <c r="AQ303" i="65"/>
  <c r="AJ303" i="65"/>
  <c r="AI303" i="65"/>
  <c r="AF303" i="65"/>
  <c r="AE303" i="65"/>
  <c r="AD303" i="65"/>
  <c r="M303" i="65"/>
  <c r="T303" i="65" s="1"/>
  <c r="A303" i="65"/>
  <c r="AQ302" i="65"/>
  <c r="AJ302" i="65"/>
  <c r="AI302" i="65"/>
  <c r="AF302" i="65"/>
  <c r="AE302" i="65"/>
  <c r="AD302" i="65"/>
  <c r="M302" i="65"/>
  <c r="T302" i="65" s="1"/>
  <c r="A302" i="65"/>
  <c r="AQ301" i="65"/>
  <c r="AO301" i="65"/>
  <c r="AJ301" i="65"/>
  <c r="AI301" i="65"/>
  <c r="AF301" i="65"/>
  <c r="AE301" i="65"/>
  <c r="AD301" i="65"/>
  <c r="M301" i="65"/>
  <c r="T301" i="65" s="1"/>
  <c r="A301" i="65"/>
  <c r="AQ300" i="65"/>
  <c r="AJ300" i="65"/>
  <c r="AI300" i="65"/>
  <c r="AF300" i="65"/>
  <c r="AE300" i="65"/>
  <c r="AD300" i="65"/>
  <c r="M300" i="65"/>
  <c r="T300" i="65" s="1"/>
  <c r="A300" i="65"/>
  <c r="AQ299" i="65"/>
  <c r="AO299" i="65"/>
  <c r="AJ299" i="65"/>
  <c r="AI299" i="65"/>
  <c r="AF299" i="65"/>
  <c r="AE299" i="65"/>
  <c r="AD299" i="65"/>
  <c r="M299" i="65"/>
  <c r="T299" i="65" s="1"/>
  <c r="A299" i="65"/>
  <c r="AQ298" i="65"/>
  <c r="AJ298" i="65"/>
  <c r="AI298" i="65"/>
  <c r="AF298" i="65"/>
  <c r="AE298" i="65"/>
  <c r="AD298" i="65"/>
  <c r="M298" i="65"/>
  <c r="O298" i="65" s="1"/>
  <c r="A298" i="65"/>
  <c r="AQ297" i="65"/>
  <c r="AO297" i="65"/>
  <c r="AJ297" i="65"/>
  <c r="AI297" i="65"/>
  <c r="AF297" i="65"/>
  <c r="AE297" i="65"/>
  <c r="AD297" i="65"/>
  <c r="M297" i="65"/>
  <c r="T297" i="65" s="1"/>
  <c r="A297" i="65"/>
  <c r="AQ296" i="65"/>
  <c r="AJ296" i="65"/>
  <c r="AI296" i="65"/>
  <c r="AF296" i="65"/>
  <c r="AE296" i="65"/>
  <c r="AD296" i="65"/>
  <c r="M296" i="65"/>
  <c r="O296" i="65"/>
  <c r="A296" i="65"/>
  <c r="AQ295" i="65"/>
  <c r="AO295" i="65"/>
  <c r="AJ295" i="65"/>
  <c r="AI295" i="65"/>
  <c r="AF295" i="65"/>
  <c r="AE295" i="65"/>
  <c r="AD295" i="65"/>
  <c r="M295" i="65"/>
  <c r="A295" i="65"/>
  <c r="AQ294" i="65"/>
  <c r="AJ294" i="65"/>
  <c r="AI294" i="65"/>
  <c r="AF294" i="65"/>
  <c r="AE294" i="65"/>
  <c r="AD294" i="65"/>
  <c r="M294" i="65"/>
  <c r="O294" i="65" s="1"/>
  <c r="A294" i="65"/>
  <c r="AQ293" i="65"/>
  <c r="AO293" i="65"/>
  <c r="AJ293" i="65"/>
  <c r="AI293" i="65"/>
  <c r="AF293" i="65"/>
  <c r="AE293" i="65"/>
  <c r="AD293" i="65"/>
  <c r="M293" i="65"/>
  <c r="T293" i="65" s="1"/>
  <c r="A293" i="65"/>
  <c r="AQ292" i="65"/>
  <c r="AJ292" i="65"/>
  <c r="AI292" i="65"/>
  <c r="AF292" i="65"/>
  <c r="AE292" i="65"/>
  <c r="AD292" i="65"/>
  <c r="M292" i="65"/>
  <c r="O292" i="65" s="1"/>
  <c r="AH292" i="65" s="1"/>
  <c r="A292" i="65"/>
  <c r="AQ291" i="65"/>
  <c r="AO291" i="65"/>
  <c r="AJ291" i="65"/>
  <c r="AI291" i="65"/>
  <c r="AF291" i="65"/>
  <c r="AE291" i="65"/>
  <c r="AD291" i="65"/>
  <c r="M291" i="65"/>
  <c r="T291" i="65" s="1"/>
  <c r="U291" i="65" s="1"/>
  <c r="A291" i="65"/>
  <c r="AQ290" i="65"/>
  <c r="AJ290" i="65"/>
  <c r="AI290" i="65"/>
  <c r="AF290" i="65"/>
  <c r="AE290" i="65"/>
  <c r="AD290" i="65"/>
  <c r="M290" i="65"/>
  <c r="T290" i="65"/>
  <c r="A290" i="65"/>
  <c r="AQ289" i="65"/>
  <c r="AO289" i="65"/>
  <c r="AJ289" i="65"/>
  <c r="AI289" i="65"/>
  <c r="AF289" i="65"/>
  <c r="AE289" i="65"/>
  <c r="AD289" i="65"/>
  <c r="M289" i="65"/>
  <c r="A289" i="65"/>
  <c r="AQ288" i="65"/>
  <c r="AJ288" i="65"/>
  <c r="AI288" i="65"/>
  <c r="AF288" i="65"/>
  <c r="AE288" i="65"/>
  <c r="AD288" i="65"/>
  <c r="M288" i="65"/>
  <c r="T288" i="65" s="1"/>
  <c r="A288" i="65"/>
  <c r="AQ287" i="65"/>
  <c r="AO287" i="65"/>
  <c r="AJ287" i="65"/>
  <c r="AI287" i="65"/>
  <c r="AF287" i="65"/>
  <c r="AE287" i="65"/>
  <c r="AD287" i="65"/>
  <c r="M287" i="65"/>
  <c r="A287" i="65"/>
  <c r="AQ286" i="65"/>
  <c r="AJ286" i="65"/>
  <c r="AI286" i="65"/>
  <c r="AF286" i="65"/>
  <c r="AE286" i="65"/>
  <c r="AD286" i="65"/>
  <c r="M286" i="65"/>
  <c r="O286" i="65" s="1"/>
  <c r="A286" i="65"/>
  <c r="AQ285" i="65"/>
  <c r="AO285" i="65"/>
  <c r="AJ285" i="65"/>
  <c r="AI285" i="65"/>
  <c r="AF285" i="65"/>
  <c r="AE285" i="65"/>
  <c r="AD285" i="65"/>
  <c r="M285" i="65"/>
  <c r="T285" i="65" s="1"/>
  <c r="A285" i="65"/>
  <c r="AQ284" i="65"/>
  <c r="AJ284" i="65"/>
  <c r="AI284" i="65"/>
  <c r="AF284" i="65"/>
  <c r="AE284" i="65"/>
  <c r="AD284" i="65"/>
  <c r="M284" i="65"/>
  <c r="T284" i="65" s="1"/>
  <c r="A284" i="65"/>
  <c r="AQ283" i="65"/>
  <c r="AO283" i="65"/>
  <c r="AJ283" i="65"/>
  <c r="AI283" i="65"/>
  <c r="AF283" i="65"/>
  <c r="AE283" i="65"/>
  <c r="AD283" i="65"/>
  <c r="M283" i="65"/>
  <c r="T283" i="65" s="1"/>
  <c r="A283" i="65"/>
  <c r="AQ282" i="65"/>
  <c r="AJ282" i="65"/>
  <c r="AI282" i="65"/>
  <c r="AF282" i="65"/>
  <c r="AE282" i="65"/>
  <c r="AD282" i="65"/>
  <c r="M282" i="65"/>
  <c r="O282" i="65" s="1"/>
  <c r="A282" i="65"/>
  <c r="AQ281" i="65"/>
  <c r="AO281" i="65"/>
  <c r="AJ281" i="65"/>
  <c r="AI281" i="65"/>
  <c r="AF281" i="65"/>
  <c r="AE281" i="65"/>
  <c r="AD281" i="65"/>
  <c r="M281" i="65"/>
  <c r="O281" i="65" s="1"/>
  <c r="U281" i="65" s="1"/>
  <c r="A281" i="65"/>
  <c r="AQ280" i="65"/>
  <c r="AO280" i="65"/>
  <c r="AJ280" i="65"/>
  <c r="AI280" i="65"/>
  <c r="AF280" i="65"/>
  <c r="AE280" i="65"/>
  <c r="AD280" i="65"/>
  <c r="M280" i="65"/>
  <c r="T280" i="65" s="1"/>
  <c r="A280" i="65"/>
  <c r="AQ279" i="65"/>
  <c r="AO279" i="65"/>
  <c r="AJ279" i="65"/>
  <c r="AI279" i="65"/>
  <c r="AF279" i="65"/>
  <c r="AE279" i="65"/>
  <c r="AD279" i="65"/>
  <c r="M279" i="65"/>
  <c r="T279" i="65" s="1"/>
  <c r="A279" i="65"/>
  <c r="AQ278" i="65"/>
  <c r="AJ278" i="65"/>
  <c r="AI278" i="65"/>
  <c r="AF278" i="65"/>
  <c r="AE278" i="65"/>
  <c r="AD278" i="65"/>
  <c r="M278" i="65"/>
  <c r="T278" i="65" s="1"/>
  <c r="A278" i="65"/>
  <c r="AQ277" i="65"/>
  <c r="AO277" i="65"/>
  <c r="AJ277" i="65"/>
  <c r="AI277" i="65"/>
  <c r="AF277" i="65"/>
  <c r="AE277" i="65"/>
  <c r="AD277" i="65"/>
  <c r="M277" i="65"/>
  <c r="T277" i="65" s="1"/>
  <c r="A277" i="65"/>
  <c r="AQ276" i="65"/>
  <c r="AJ276" i="65"/>
  <c r="AI276" i="65"/>
  <c r="AF276" i="65"/>
  <c r="AE276" i="65"/>
  <c r="AD276" i="65"/>
  <c r="M276" i="65"/>
  <c r="T276" i="65" s="1"/>
  <c r="A276" i="65"/>
  <c r="AQ275" i="65"/>
  <c r="AO275" i="65"/>
  <c r="AJ275" i="65"/>
  <c r="AI275" i="65"/>
  <c r="AF275" i="65"/>
  <c r="AE275" i="65"/>
  <c r="AD275" i="65"/>
  <c r="M275" i="65"/>
  <c r="T275" i="65" s="1"/>
  <c r="A275" i="65"/>
  <c r="AQ274" i="65"/>
  <c r="AJ274" i="65"/>
  <c r="AI274" i="65"/>
  <c r="AF274" i="65"/>
  <c r="AE274" i="65"/>
  <c r="AD274" i="65"/>
  <c r="M274" i="65"/>
  <c r="AG274" i="65" s="1"/>
  <c r="A274" i="65"/>
  <c r="AQ273" i="65"/>
  <c r="AO273" i="65"/>
  <c r="AJ273" i="65"/>
  <c r="AI273" i="65"/>
  <c r="AF273" i="65"/>
  <c r="AE273" i="65"/>
  <c r="AD273" i="65"/>
  <c r="M273" i="65"/>
  <c r="O273" i="65" s="1"/>
  <c r="AH273" i="65" s="1"/>
  <c r="A273" i="65"/>
  <c r="AQ272" i="65"/>
  <c r="AJ272" i="65"/>
  <c r="AI272" i="65"/>
  <c r="AF272" i="65"/>
  <c r="AE272" i="65"/>
  <c r="AD272" i="65"/>
  <c r="M272" i="65"/>
  <c r="T272" i="65" s="1"/>
  <c r="A272" i="65"/>
  <c r="AQ271" i="65"/>
  <c r="AO271" i="65"/>
  <c r="AJ271" i="65"/>
  <c r="AI271" i="65"/>
  <c r="AF271" i="65"/>
  <c r="AE271" i="65"/>
  <c r="AD271" i="65"/>
  <c r="M271" i="65"/>
  <c r="T271" i="65" s="1"/>
  <c r="A271" i="65"/>
  <c r="AQ270" i="65"/>
  <c r="AJ270" i="65"/>
  <c r="AI270" i="65"/>
  <c r="AF270" i="65"/>
  <c r="AE270" i="65"/>
  <c r="AD270" i="65"/>
  <c r="M270" i="65"/>
  <c r="T270" i="65" s="1"/>
  <c r="A270" i="65"/>
  <c r="AQ269" i="65"/>
  <c r="AO269" i="65"/>
  <c r="AJ269" i="65"/>
  <c r="AI269" i="65"/>
  <c r="AF269" i="65"/>
  <c r="AE269" i="65"/>
  <c r="AD269" i="65"/>
  <c r="M269" i="65"/>
  <c r="T269" i="65"/>
  <c r="A269" i="65"/>
  <c r="AQ268" i="65"/>
  <c r="AJ268" i="65"/>
  <c r="AI268" i="65"/>
  <c r="AF268" i="65"/>
  <c r="AE268" i="65"/>
  <c r="AD268" i="65"/>
  <c r="M268" i="65"/>
  <c r="T268" i="65" s="1"/>
  <c r="A268" i="65"/>
  <c r="AQ267" i="65"/>
  <c r="AO267" i="65"/>
  <c r="AJ267" i="65"/>
  <c r="AI267" i="65"/>
  <c r="AF267" i="65"/>
  <c r="AE267" i="65"/>
  <c r="AD267" i="65"/>
  <c r="M267" i="65"/>
  <c r="O267" i="65" s="1"/>
  <c r="AH267" i="65" s="1"/>
  <c r="A267" i="65"/>
  <c r="AQ266" i="65"/>
  <c r="AJ266" i="65"/>
  <c r="AI266" i="65"/>
  <c r="AF266" i="65"/>
  <c r="AE266" i="65"/>
  <c r="AD266" i="65"/>
  <c r="M266" i="65"/>
  <c r="A266" i="65"/>
  <c r="AQ265" i="65"/>
  <c r="AO265" i="65"/>
  <c r="AJ265" i="65"/>
  <c r="AI265" i="65"/>
  <c r="AF265" i="65"/>
  <c r="AE265" i="65"/>
  <c r="AD265" i="65"/>
  <c r="M265" i="65"/>
  <c r="T265" i="65" s="1"/>
  <c r="A265" i="65"/>
  <c r="AQ264" i="65"/>
  <c r="AJ264" i="65"/>
  <c r="AI264" i="65"/>
  <c r="AF264" i="65"/>
  <c r="AE264" i="65"/>
  <c r="AD264" i="65"/>
  <c r="M264" i="65"/>
  <c r="AG264" i="65" s="1"/>
  <c r="A264" i="65"/>
  <c r="AQ263" i="65"/>
  <c r="AO263" i="65"/>
  <c r="AJ263" i="65"/>
  <c r="AI263" i="65"/>
  <c r="AF263" i="65"/>
  <c r="AE263" i="65"/>
  <c r="AD263" i="65"/>
  <c r="M263" i="65"/>
  <c r="AG263" i="65" s="1"/>
  <c r="A263" i="65"/>
  <c r="AQ262" i="65"/>
  <c r="AO262" i="65"/>
  <c r="AJ262" i="65"/>
  <c r="AI262" i="65"/>
  <c r="AF262" i="65"/>
  <c r="AE262" i="65"/>
  <c r="AD262" i="65"/>
  <c r="M262" i="65"/>
  <c r="AG262" i="65" s="1"/>
  <c r="A262" i="65"/>
  <c r="AQ261" i="65"/>
  <c r="AO261" i="65"/>
  <c r="AJ261" i="65"/>
  <c r="AI261" i="65"/>
  <c r="AF261" i="65"/>
  <c r="AE261" i="65"/>
  <c r="AD261" i="65"/>
  <c r="M261" i="65"/>
  <c r="O261" i="65" s="1"/>
  <c r="A261" i="65"/>
  <c r="AQ260" i="65"/>
  <c r="AJ260" i="65"/>
  <c r="AI260" i="65"/>
  <c r="AF260" i="65"/>
  <c r="AE260" i="65"/>
  <c r="AD260" i="65"/>
  <c r="M260" i="65"/>
  <c r="AG260" i="65" s="1"/>
  <c r="A260" i="65"/>
  <c r="AQ259" i="65"/>
  <c r="AO259" i="65"/>
  <c r="AJ259" i="65"/>
  <c r="AI259" i="65"/>
  <c r="AF259" i="65"/>
  <c r="AE259" i="65"/>
  <c r="AD259" i="65"/>
  <c r="M259" i="65"/>
  <c r="T259" i="65"/>
  <c r="A259" i="65"/>
  <c r="AQ258" i="65"/>
  <c r="AJ258" i="65"/>
  <c r="AI258" i="65"/>
  <c r="AF258" i="65"/>
  <c r="AE258" i="65"/>
  <c r="AD258" i="65"/>
  <c r="M258" i="65"/>
  <c r="AG258" i="65" s="1"/>
  <c r="A258" i="65"/>
  <c r="AQ257" i="65"/>
  <c r="AO257" i="65"/>
  <c r="AJ257" i="65"/>
  <c r="AI257" i="65"/>
  <c r="AF257" i="65"/>
  <c r="AE257" i="65"/>
  <c r="AD257" i="65"/>
  <c r="M257" i="65"/>
  <c r="O257" i="65"/>
  <c r="A257" i="65"/>
  <c r="AQ256" i="65"/>
  <c r="AJ256" i="65"/>
  <c r="AI256" i="65"/>
  <c r="AF256" i="65"/>
  <c r="AE256" i="65"/>
  <c r="AD256" i="65"/>
  <c r="M256" i="65"/>
  <c r="O256" i="65" s="1"/>
  <c r="A256" i="65"/>
  <c r="AQ255" i="65"/>
  <c r="AJ255" i="65"/>
  <c r="AI255" i="65"/>
  <c r="AF255" i="65"/>
  <c r="AE255" i="65"/>
  <c r="AD255" i="65"/>
  <c r="M255" i="65"/>
  <c r="O255" i="65" s="1"/>
  <c r="A255" i="65"/>
  <c r="AQ254" i="65"/>
  <c r="AJ254" i="65"/>
  <c r="AI254" i="65"/>
  <c r="AF254" i="65"/>
  <c r="AE254" i="65"/>
  <c r="AD254" i="65"/>
  <c r="M254" i="65"/>
  <c r="AG254" i="65" s="1"/>
  <c r="A254" i="65"/>
  <c r="AQ253" i="65"/>
  <c r="AO253" i="65"/>
  <c r="AJ253" i="65"/>
  <c r="AI253" i="65"/>
  <c r="AF253" i="65"/>
  <c r="AE253" i="65"/>
  <c r="AD253" i="65"/>
  <c r="M253" i="65"/>
  <c r="O253" i="65" s="1"/>
  <c r="A253" i="65"/>
  <c r="AQ252" i="65"/>
  <c r="AJ252" i="65"/>
  <c r="AI252" i="65"/>
  <c r="AF252" i="65"/>
  <c r="AE252" i="65"/>
  <c r="AD252" i="65"/>
  <c r="M252" i="65"/>
  <c r="AG252" i="65" s="1"/>
  <c r="A252" i="65"/>
  <c r="AQ251" i="65"/>
  <c r="AO251" i="65"/>
  <c r="AJ251" i="65"/>
  <c r="AI251" i="65"/>
  <c r="AF251" i="65"/>
  <c r="AE251" i="65"/>
  <c r="AD251" i="65"/>
  <c r="M251" i="65"/>
  <c r="O251" i="65" s="1"/>
  <c r="A251" i="65"/>
  <c r="AQ250" i="65"/>
  <c r="AO250" i="65"/>
  <c r="AJ250" i="65"/>
  <c r="AI250" i="65"/>
  <c r="AF250" i="65"/>
  <c r="AE250" i="65"/>
  <c r="AD250" i="65"/>
  <c r="M250" i="65"/>
  <c r="A250" i="65"/>
  <c r="AQ249" i="65"/>
  <c r="AO249" i="65"/>
  <c r="AJ249" i="65"/>
  <c r="AI249" i="65"/>
  <c r="AF249" i="65"/>
  <c r="AE249" i="65"/>
  <c r="AD249" i="65"/>
  <c r="M249" i="65"/>
  <c r="O249" i="65" s="1"/>
  <c r="AH249" i="65"/>
  <c r="A249" i="65"/>
  <c r="AQ248" i="65"/>
  <c r="AJ248" i="65"/>
  <c r="AI248" i="65"/>
  <c r="AF248" i="65"/>
  <c r="AE248" i="65"/>
  <c r="AD248" i="65"/>
  <c r="M248" i="65"/>
  <c r="T248" i="65" s="1"/>
  <c r="A248" i="65"/>
  <c r="AQ247" i="65"/>
  <c r="AO247" i="65"/>
  <c r="AJ247" i="65"/>
  <c r="AI247" i="65"/>
  <c r="AF247" i="65"/>
  <c r="AE247" i="65"/>
  <c r="AD247" i="65"/>
  <c r="M247" i="65"/>
  <c r="O247" i="65"/>
  <c r="AH247" i="65" s="1"/>
  <c r="A247" i="65"/>
  <c r="AQ246" i="65"/>
  <c r="AJ246" i="65"/>
  <c r="AI246" i="65"/>
  <c r="AF246" i="65"/>
  <c r="AE246" i="65"/>
  <c r="AD246" i="65"/>
  <c r="M246" i="65"/>
  <c r="AG246" i="65" s="1"/>
  <c r="A246" i="65"/>
  <c r="AQ245" i="65"/>
  <c r="AO245" i="65"/>
  <c r="AJ245" i="65"/>
  <c r="AI245" i="65"/>
  <c r="AF245" i="65"/>
  <c r="AE245" i="65"/>
  <c r="AD245" i="65"/>
  <c r="M245" i="65"/>
  <c r="O245" i="65" s="1"/>
  <c r="AH245" i="65" s="1"/>
  <c r="A245" i="65"/>
  <c r="AQ244" i="65"/>
  <c r="AJ244" i="65"/>
  <c r="AI244" i="65"/>
  <c r="AG244" i="65"/>
  <c r="AF244" i="65"/>
  <c r="AE244" i="65"/>
  <c r="AD244" i="65"/>
  <c r="T244" i="65"/>
  <c r="O244" i="65"/>
  <c r="AH244" i="65" s="1"/>
  <c r="A244" i="65"/>
  <c r="AQ243" i="65"/>
  <c r="AO243" i="65"/>
  <c r="AJ243" i="65"/>
  <c r="AI243" i="65"/>
  <c r="AF243" i="65"/>
  <c r="AE243" i="65"/>
  <c r="AD243" i="65"/>
  <c r="M243" i="65"/>
  <c r="T243" i="65" s="1"/>
  <c r="A243" i="65"/>
  <c r="AQ242" i="65"/>
  <c r="AJ242" i="65"/>
  <c r="AI242" i="65"/>
  <c r="AF242" i="65"/>
  <c r="AE242" i="65"/>
  <c r="AD242" i="65"/>
  <c r="M242" i="65"/>
  <c r="O242" i="65" s="1"/>
  <c r="A242" i="65"/>
  <c r="AQ241" i="65"/>
  <c r="AO241" i="65"/>
  <c r="AJ241" i="65"/>
  <c r="AI241" i="65"/>
  <c r="AF241" i="65"/>
  <c r="AE241" i="65"/>
  <c r="AD241" i="65"/>
  <c r="M241" i="65"/>
  <c r="AG241" i="65"/>
  <c r="A241" i="65"/>
  <c r="AQ240" i="65"/>
  <c r="AJ240" i="65"/>
  <c r="AI240" i="65"/>
  <c r="AF240" i="65"/>
  <c r="AE240" i="65"/>
  <c r="AD240" i="65"/>
  <c r="M240" i="65"/>
  <c r="O240" i="65" s="1"/>
  <c r="A240" i="65"/>
  <c r="AQ239" i="65"/>
  <c r="AO239" i="65"/>
  <c r="AJ239" i="65"/>
  <c r="AI239" i="65"/>
  <c r="AF239" i="65"/>
  <c r="AE239" i="65"/>
  <c r="AD239" i="65"/>
  <c r="M239" i="65"/>
  <c r="T239" i="65"/>
  <c r="A239" i="65"/>
  <c r="AQ238" i="65"/>
  <c r="AJ238" i="65"/>
  <c r="AI238" i="65"/>
  <c r="AF238" i="65"/>
  <c r="AE238" i="65"/>
  <c r="AD238" i="65"/>
  <c r="M238" i="65"/>
  <c r="O238" i="65" s="1"/>
  <c r="A238" i="65"/>
  <c r="AQ237" i="65"/>
  <c r="AO237" i="65"/>
  <c r="AJ237" i="65"/>
  <c r="AI237" i="65"/>
  <c r="AF237" i="65"/>
  <c r="AE237" i="65"/>
  <c r="AD237" i="65"/>
  <c r="M237" i="65"/>
  <c r="AG237" i="65" s="1"/>
  <c r="A237" i="65"/>
  <c r="AQ236" i="65"/>
  <c r="AJ236" i="65"/>
  <c r="AI236" i="65"/>
  <c r="AF236" i="65"/>
  <c r="AE236" i="65"/>
  <c r="AD236" i="65"/>
  <c r="M236" i="65"/>
  <c r="O236" i="65" s="1"/>
  <c r="A236" i="65"/>
  <c r="AQ235" i="65"/>
  <c r="AO235" i="65"/>
  <c r="AJ235" i="65"/>
  <c r="AI235" i="65"/>
  <c r="AF235" i="65"/>
  <c r="AE235" i="65"/>
  <c r="AD235" i="65"/>
  <c r="M235" i="65"/>
  <c r="T235" i="65"/>
  <c r="A235" i="65"/>
  <c r="AQ234" i="65"/>
  <c r="AJ234" i="65"/>
  <c r="AI234" i="65"/>
  <c r="AF234" i="65"/>
  <c r="AE234" i="65"/>
  <c r="AD234" i="65"/>
  <c r="M234" i="65"/>
  <c r="O234" i="65" s="1"/>
  <c r="A234" i="65"/>
  <c r="AQ233" i="65"/>
  <c r="AO233" i="65"/>
  <c r="AJ233" i="65"/>
  <c r="AI233" i="65"/>
  <c r="AF233" i="65"/>
  <c r="AE233" i="65"/>
  <c r="AD233" i="65"/>
  <c r="M233" i="65"/>
  <c r="T233" i="65" s="1"/>
  <c r="A233" i="65"/>
  <c r="AQ232" i="65"/>
  <c r="AJ232" i="65"/>
  <c r="AI232" i="65"/>
  <c r="AF232" i="65"/>
  <c r="AE232" i="65"/>
  <c r="AD232" i="65"/>
  <c r="M232" i="65"/>
  <c r="O232" i="65"/>
  <c r="A232" i="65"/>
  <c r="AQ231" i="65"/>
  <c r="AO231" i="65"/>
  <c r="AJ231" i="65"/>
  <c r="AI231" i="65"/>
  <c r="AF231" i="65"/>
  <c r="AE231" i="65"/>
  <c r="AD231" i="65"/>
  <c r="M231" i="65"/>
  <c r="T231" i="65" s="1"/>
  <c r="A231" i="65"/>
  <c r="AQ230" i="65"/>
  <c r="AJ230" i="65"/>
  <c r="AI230" i="65"/>
  <c r="AF230" i="65"/>
  <c r="AE230" i="65"/>
  <c r="AD230" i="65"/>
  <c r="M230" i="65"/>
  <c r="O230" i="65"/>
  <c r="A230" i="65"/>
  <c r="AQ229" i="65"/>
  <c r="AO229" i="65"/>
  <c r="AJ229" i="65"/>
  <c r="AI229" i="65"/>
  <c r="AF229" i="65"/>
  <c r="AE229" i="65"/>
  <c r="AD229" i="65"/>
  <c r="M229" i="65"/>
  <c r="T229" i="65" s="1"/>
  <c r="A229" i="65"/>
  <c r="AQ228" i="65"/>
  <c r="AJ228" i="65"/>
  <c r="AI228" i="65"/>
  <c r="AF228" i="65"/>
  <c r="AE228" i="65"/>
  <c r="AD228" i="65"/>
  <c r="M228" i="65"/>
  <c r="O228" i="65" s="1"/>
  <c r="A228" i="65"/>
  <c r="AQ227" i="65"/>
  <c r="AO227" i="65"/>
  <c r="AJ227" i="65"/>
  <c r="AI227" i="65"/>
  <c r="AF227" i="65"/>
  <c r="AE227" i="65"/>
  <c r="AD227" i="65"/>
  <c r="M227" i="65"/>
  <c r="T227" i="65" s="1"/>
  <c r="A227" i="65"/>
  <c r="AQ226" i="65"/>
  <c r="AO226" i="65"/>
  <c r="AJ226" i="65"/>
  <c r="AI226" i="65"/>
  <c r="AF226" i="65"/>
  <c r="AE226" i="65"/>
  <c r="AD226" i="65"/>
  <c r="M226" i="65"/>
  <c r="O226" i="65" s="1"/>
  <c r="A226" i="65"/>
  <c r="AQ225" i="65"/>
  <c r="AO225" i="65"/>
  <c r="AJ225" i="65"/>
  <c r="AI225" i="65"/>
  <c r="AF225" i="65"/>
  <c r="AE225" i="65"/>
  <c r="AD225" i="65"/>
  <c r="M225" i="65"/>
  <c r="A225" i="65"/>
  <c r="AQ224" i="65"/>
  <c r="AJ224" i="65"/>
  <c r="AI224" i="65"/>
  <c r="AF224" i="65"/>
  <c r="AE224" i="65"/>
  <c r="AD224" i="65"/>
  <c r="M224" i="65"/>
  <c r="T224" i="65" s="1"/>
  <c r="A224" i="65"/>
  <c r="AQ223" i="65"/>
  <c r="AJ223" i="65"/>
  <c r="AI223" i="65"/>
  <c r="AF223" i="65"/>
  <c r="AE223" i="65"/>
  <c r="AD223" i="65"/>
  <c r="M223" i="65"/>
  <c r="T223" i="65" s="1"/>
  <c r="A223" i="65"/>
  <c r="AQ222" i="65"/>
  <c r="AJ222" i="65"/>
  <c r="AI222" i="65"/>
  <c r="AF222" i="65"/>
  <c r="AE222" i="65"/>
  <c r="AD222" i="65"/>
  <c r="M222" i="65"/>
  <c r="O222" i="65"/>
  <c r="A222" i="65"/>
  <c r="AQ221" i="65"/>
  <c r="AO221" i="65"/>
  <c r="AJ221" i="65"/>
  <c r="AI221" i="65"/>
  <c r="AF221" i="65"/>
  <c r="AE221" i="65"/>
  <c r="AD221" i="65"/>
  <c r="M221" i="65"/>
  <c r="AG221" i="65" s="1"/>
  <c r="A221" i="65"/>
  <c r="AQ220" i="65"/>
  <c r="AO220" i="65"/>
  <c r="AJ220" i="65"/>
  <c r="AI220" i="65"/>
  <c r="AF220" i="65"/>
  <c r="AE220" i="65"/>
  <c r="AD220" i="65"/>
  <c r="M220" i="65"/>
  <c r="A220" i="65"/>
  <c r="AQ219" i="65"/>
  <c r="AO219" i="65"/>
  <c r="AJ219" i="65"/>
  <c r="AI219" i="65"/>
  <c r="AF219" i="65"/>
  <c r="AE219" i="65"/>
  <c r="AD219" i="65"/>
  <c r="M219" i="65"/>
  <c r="T219" i="65" s="1"/>
  <c r="A219" i="65"/>
  <c r="AQ218" i="65"/>
  <c r="AJ218" i="65"/>
  <c r="AI218" i="65"/>
  <c r="AF218" i="65"/>
  <c r="AE218" i="65"/>
  <c r="AD218" i="65"/>
  <c r="M218" i="65"/>
  <c r="T218" i="65" s="1"/>
  <c r="A218" i="65"/>
  <c r="AQ217" i="65"/>
  <c r="AO217" i="65"/>
  <c r="AJ217" i="65"/>
  <c r="AI217" i="65"/>
  <c r="AF217" i="65"/>
  <c r="AE217" i="65"/>
  <c r="AD217" i="65"/>
  <c r="M217" i="65"/>
  <c r="T217" i="65" s="1"/>
  <c r="U217" i="65" s="1"/>
  <c r="A217" i="65"/>
  <c r="AQ216" i="65"/>
  <c r="AJ216" i="65"/>
  <c r="AI216" i="65"/>
  <c r="AF216" i="65"/>
  <c r="AE216" i="65"/>
  <c r="AD216" i="65"/>
  <c r="M216" i="65"/>
  <c r="O216" i="65" s="1"/>
  <c r="A216" i="65"/>
  <c r="AQ215" i="65"/>
  <c r="AO215" i="65"/>
  <c r="AJ215" i="65"/>
  <c r="AI215" i="65"/>
  <c r="AF215" i="65"/>
  <c r="AE215" i="65"/>
  <c r="AD215" i="65"/>
  <c r="M215" i="65"/>
  <c r="T215" i="65" s="1"/>
  <c r="A215" i="65"/>
  <c r="AQ214" i="65"/>
  <c r="AJ214" i="65"/>
  <c r="AI214" i="65"/>
  <c r="AF214" i="65"/>
  <c r="AE214" i="65"/>
  <c r="AD214" i="65"/>
  <c r="M214" i="65"/>
  <c r="O214" i="65" s="1"/>
  <c r="A214" i="65"/>
  <c r="AQ213" i="65"/>
  <c r="AO213" i="65"/>
  <c r="AJ213" i="65"/>
  <c r="AI213" i="65"/>
  <c r="AF213" i="65"/>
  <c r="AE213" i="65"/>
  <c r="AD213" i="65"/>
  <c r="M213" i="65"/>
  <c r="A213" i="65"/>
  <c r="AQ212" i="65"/>
  <c r="AJ212" i="65"/>
  <c r="AI212" i="65"/>
  <c r="AF212" i="65"/>
  <c r="AE212" i="65"/>
  <c r="AD212" i="65"/>
  <c r="M212" i="65"/>
  <c r="O212" i="65" s="1"/>
  <c r="U212" i="65" s="1"/>
  <c r="A212" i="65"/>
  <c r="AQ211" i="65"/>
  <c r="AO211" i="65"/>
  <c r="AJ211" i="65"/>
  <c r="AI211" i="65"/>
  <c r="AF211" i="65"/>
  <c r="AE211" i="65"/>
  <c r="AD211" i="65"/>
  <c r="M211" i="65"/>
  <c r="T211" i="65" s="1"/>
  <c r="A211" i="65"/>
  <c r="AQ210" i="65"/>
  <c r="AJ210" i="65"/>
  <c r="AI210" i="65"/>
  <c r="AF210" i="65"/>
  <c r="AE210" i="65"/>
  <c r="AD210" i="65"/>
  <c r="M210" i="65"/>
  <c r="T210" i="65" s="1"/>
  <c r="A210" i="65"/>
  <c r="AQ209" i="65"/>
  <c r="AO209" i="65"/>
  <c r="AJ209" i="65"/>
  <c r="AI209" i="65"/>
  <c r="AF209" i="65"/>
  <c r="AE209" i="65"/>
  <c r="AD209" i="65"/>
  <c r="M209" i="65"/>
  <c r="T209" i="65" s="1"/>
  <c r="A209" i="65"/>
  <c r="AQ208" i="65"/>
  <c r="AJ208" i="65"/>
  <c r="AI208" i="65"/>
  <c r="AF208" i="65"/>
  <c r="AE208" i="65"/>
  <c r="AD208" i="65"/>
  <c r="M208" i="65"/>
  <c r="O208" i="65"/>
  <c r="A208" i="65"/>
  <c r="AQ207" i="65"/>
  <c r="AO207" i="65"/>
  <c r="AJ207" i="65"/>
  <c r="AI207" i="65"/>
  <c r="AF207" i="65"/>
  <c r="AE207" i="65"/>
  <c r="AD207" i="65"/>
  <c r="M207" i="65"/>
  <c r="T207" i="65"/>
  <c r="A207" i="65"/>
  <c r="AQ206" i="65"/>
  <c r="AJ206" i="65"/>
  <c r="AI206" i="65"/>
  <c r="AF206" i="65"/>
  <c r="AE206" i="65"/>
  <c r="AD206" i="65"/>
  <c r="M206" i="65"/>
  <c r="O206" i="65" s="1"/>
  <c r="A206" i="65"/>
  <c r="AQ205" i="65"/>
  <c r="AJ205" i="65"/>
  <c r="AI205" i="65"/>
  <c r="AF205" i="65"/>
  <c r="AE205" i="65"/>
  <c r="AD205" i="65"/>
  <c r="M205" i="65"/>
  <c r="AG205" i="65" s="1"/>
  <c r="A205" i="65"/>
  <c r="AQ204" i="65"/>
  <c r="AJ204" i="65"/>
  <c r="AI204" i="65"/>
  <c r="AF204" i="65"/>
  <c r="AE204" i="65"/>
  <c r="AD204" i="65"/>
  <c r="M204" i="65"/>
  <c r="AG204" i="65" s="1"/>
  <c r="A204" i="65"/>
  <c r="AQ203" i="65"/>
  <c r="AO203" i="65"/>
  <c r="AJ203" i="65"/>
  <c r="AI203" i="65"/>
  <c r="AF203" i="65"/>
  <c r="AE203" i="65"/>
  <c r="AD203" i="65"/>
  <c r="M203" i="65"/>
  <c r="T203" i="65" s="1"/>
  <c r="A203" i="65"/>
  <c r="AQ202" i="65"/>
  <c r="AJ202" i="65"/>
  <c r="AI202" i="65"/>
  <c r="AF202" i="65"/>
  <c r="AE202" i="65"/>
  <c r="AD202" i="65"/>
  <c r="M202" i="65"/>
  <c r="AG202" i="65" s="1"/>
  <c r="A202" i="65"/>
  <c r="AQ201" i="65"/>
  <c r="AO201" i="65"/>
  <c r="AJ201" i="65"/>
  <c r="AI201" i="65"/>
  <c r="AF201" i="65"/>
  <c r="AE201" i="65"/>
  <c r="AD201" i="65"/>
  <c r="M201" i="65"/>
  <c r="O201" i="65" s="1"/>
  <c r="AH201" i="65" s="1"/>
  <c r="A201" i="65"/>
  <c r="AQ200" i="65"/>
  <c r="AO200" i="65"/>
  <c r="AJ200" i="65"/>
  <c r="AI200" i="65"/>
  <c r="AF200" i="65"/>
  <c r="AE200" i="65"/>
  <c r="AD200" i="65"/>
  <c r="M200" i="65"/>
  <c r="T200" i="65" s="1"/>
  <c r="A200" i="65"/>
  <c r="AQ199" i="65"/>
  <c r="AO199" i="65"/>
  <c r="AJ199" i="65"/>
  <c r="AI199" i="65"/>
  <c r="AF199" i="65"/>
  <c r="AE199" i="65"/>
  <c r="AD199" i="65"/>
  <c r="M199" i="65"/>
  <c r="T199" i="65"/>
  <c r="A199" i="65"/>
  <c r="AQ198" i="65"/>
  <c r="AJ198" i="65"/>
  <c r="AI198" i="65"/>
  <c r="AF198" i="65"/>
  <c r="AE198" i="65"/>
  <c r="AD198" i="65"/>
  <c r="M198" i="65"/>
  <c r="T198" i="65" s="1"/>
  <c r="A198" i="65"/>
  <c r="AQ197" i="65"/>
  <c r="AO197" i="65"/>
  <c r="AJ197" i="65"/>
  <c r="AI197" i="65"/>
  <c r="AF197" i="65"/>
  <c r="AE197" i="65"/>
  <c r="AD197" i="65"/>
  <c r="M197" i="65"/>
  <c r="AG197" i="65" s="1"/>
  <c r="A197" i="65"/>
  <c r="AQ196" i="65"/>
  <c r="AO196" i="65"/>
  <c r="AJ196" i="65"/>
  <c r="AI196" i="65"/>
  <c r="AF196" i="65"/>
  <c r="AE196" i="65"/>
  <c r="AD196" i="65"/>
  <c r="M196" i="65"/>
  <c r="AG196" i="65" s="1"/>
  <c r="A196" i="65"/>
  <c r="AQ195" i="65"/>
  <c r="AO195" i="65"/>
  <c r="AJ195" i="65"/>
  <c r="AI195" i="65"/>
  <c r="AF195" i="65"/>
  <c r="AE195" i="65"/>
  <c r="AD195" i="65"/>
  <c r="M195" i="65"/>
  <c r="A195" i="65"/>
  <c r="AQ194" i="65"/>
  <c r="AJ194" i="65"/>
  <c r="AI194" i="65"/>
  <c r="AF194" i="65"/>
  <c r="AE194" i="65"/>
  <c r="AD194" i="65"/>
  <c r="M194" i="65"/>
  <c r="T194" i="65" s="1"/>
  <c r="A194" i="65"/>
  <c r="AQ193" i="65"/>
  <c r="AJ193" i="65"/>
  <c r="AI193" i="65"/>
  <c r="AF193" i="65"/>
  <c r="AE193" i="65"/>
  <c r="AD193" i="65"/>
  <c r="M193" i="65"/>
  <c r="T193" i="65" s="1"/>
  <c r="A193" i="65"/>
  <c r="AQ192" i="65"/>
  <c r="AO192" i="65"/>
  <c r="AJ192" i="65"/>
  <c r="AI192" i="65"/>
  <c r="AF192" i="65"/>
  <c r="AE192" i="65"/>
  <c r="AD192" i="65"/>
  <c r="M192" i="65"/>
  <c r="O192" i="65" s="1"/>
  <c r="A192" i="65"/>
  <c r="AQ191" i="65"/>
  <c r="AO191" i="65"/>
  <c r="AJ191" i="65"/>
  <c r="AI191" i="65"/>
  <c r="AF191" i="65"/>
  <c r="AE191" i="65"/>
  <c r="AD191" i="65"/>
  <c r="M191" i="65"/>
  <c r="T191" i="65" s="1"/>
  <c r="U191" i="65" s="1"/>
  <c r="A191" i="65"/>
  <c r="AQ190" i="65"/>
  <c r="AJ190" i="65"/>
  <c r="AI190" i="65"/>
  <c r="AF190" i="65"/>
  <c r="AE190" i="65"/>
  <c r="AD190" i="65"/>
  <c r="M190" i="65"/>
  <c r="AG190" i="65" s="1"/>
  <c r="A190" i="65"/>
  <c r="AQ189" i="65"/>
  <c r="AO189" i="65"/>
  <c r="AJ189" i="65"/>
  <c r="AI189" i="65"/>
  <c r="AF189" i="65"/>
  <c r="AE189" i="65"/>
  <c r="AD189" i="65"/>
  <c r="M189" i="65"/>
  <c r="AG189" i="65" s="1"/>
  <c r="A189" i="65"/>
  <c r="AQ188" i="65"/>
  <c r="AO188" i="65"/>
  <c r="AJ188" i="65"/>
  <c r="AI188" i="65"/>
  <c r="AF188" i="65"/>
  <c r="AE188" i="65"/>
  <c r="AD188" i="65"/>
  <c r="M188" i="65"/>
  <c r="AG188" i="65" s="1"/>
  <c r="A188" i="65"/>
  <c r="AQ187" i="65"/>
  <c r="AO187" i="65"/>
  <c r="AJ187" i="65"/>
  <c r="AI187" i="65"/>
  <c r="AF187" i="65"/>
  <c r="AE187" i="65"/>
  <c r="AD187" i="65"/>
  <c r="M187" i="65"/>
  <c r="AG187" i="65"/>
  <c r="A187" i="65"/>
  <c r="AQ186" i="65"/>
  <c r="AJ186" i="65"/>
  <c r="AI186" i="65"/>
  <c r="AF186" i="65"/>
  <c r="AE186" i="65"/>
  <c r="AD186" i="65"/>
  <c r="M186" i="65"/>
  <c r="AG186" i="65" s="1"/>
  <c r="A186" i="65"/>
  <c r="AQ185" i="65"/>
  <c r="AO185" i="65"/>
  <c r="AJ185" i="65"/>
  <c r="AI185" i="65"/>
  <c r="AF185" i="65"/>
  <c r="AE185" i="65"/>
  <c r="AD185" i="65"/>
  <c r="M185" i="65"/>
  <c r="T185" i="65" s="1"/>
  <c r="A185" i="65"/>
  <c r="AQ184" i="65"/>
  <c r="AO184" i="65"/>
  <c r="AJ184" i="65"/>
  <c r="AI184" i="65"/>
  <c r="AF184" i="65"/>
  <c r="AE184" i="65"/>
  <c r="AD184" i="65"/>
  <c r="M184" i="65"/>
  <c r="O184" i="65" s="1"/>
  <c r="A184" i="65"/>
  <c r="AQ183" i="65"/>
  <c r="AO183" i="65"/>
  <c r="AJ183" i="65"/>
  <c r="AI183" i="65"/>
  <c r="AF183" i="65"/>
  <c r="AE183" i="65"/>
  <c r="AD183" i="65"/>
  <c r="M183" i="65"/>
  <c r="T183" i="65" s="1"/>
  <c r="A183" i="65"/>
  <c r="AQ182" i="65"/>
  <c r="AJ182" i="65"/>
  <c r="AI182" i="65"/>
  <c r="AF182" i="65"/>
  <c r="AE182" i="65"/>
  <c r="AD182" i="65"/>
  <c r="M182" i="65"/>
  <c r="O182" i="65" s="1"/>
  <c r="A182" i="65"/>
  <c r="AQ181" i="65"/>
  <c r="AO181" i="65"/>
  <c r="AJ181" i="65"/>
  <c r="AI181" i="65"/>
  <c r="AF181" i="65"/>
  <c r="AE181" i="65"/>
  <c r="AD181" i="65"/>
  <c r="M181" i="65"/>
  <c r="AG181" i="65" s="1"/>
  <c r="A181" i="65"/>
  <c r="AQ180" i="65"/>
  <c r="AJ180" i="65"/>
  <c r="AI180" i="65"/>
  <c r="AF180" i="65"/>
  <c r="AE180" i="65"/>
  <c r="AD180" i="65"/>
  <c r="M180" i="65"/>
  <c r="O180" i="65"/>
  <c r="A180" i="65"/>
  <c r="AQ179" i="65"/>
  <c r="AO179" i="65"/>
  <c r="AJ179" i="65"/>
  <c r="AI179" i="65"/>
  <c r="AF179" i="65"/>
  <c r="AE179" i="65"/>
  <c r="AD179" i="65"/>
  <c r="M179" i="65"/>
  <c r="AG179" i="65"/>
  <c r="A179" i="65"/>
  <c r="AQ178" i="65"/>
  <c r="AJ178" i="65"/>
  <c r="AI178" i="65"/>
  <c r="AF178" i="65"/>
  <c r="AE178" i="65"/>
  <c r="AD178" i="65"/>
  <c r="M178" i="65"/>
  <c r="T178" i="65" s="1"/>
  <c r="A178" i="65"/>
  <c r="AQ177" i="65"/>
  <c r="AO177" i="65"/>
  <c r="AJ177" i="65"/>
  <c r="AI177" i="65"/>
  <c r="AF177" i="65"/>
  <c r="AE177" i="65"/>
  <c r="AD177" i="65"/>
  <c r="M177" i="65"/>
  <c r="AG177" i="65" s="1"/>
  <c r="A177" i="65"/>
  <c r="AQ176" i="65"/>
  <c r="AO176" i="65"/>
  <c r="AJ176" i="65"/>
  <c r="AI176" i="65"/>
  <c r="AF176" i="65"/>
  <c r="AE176" i="65"/>
  <c r="AD176" i="65"/>
  <c r="M176" i="65"/>
  <c r="O176" i="65" s="1"/>
  <c r="A176" i="65"/>
  <c r="AQ175" i="65"/>
  <c r="AO175" i="65"/>
  <c r="AJ175" i="65"/>
  <c r="AI175" i="65"/>
  <c r="AF175" i="65"/>
  <c r="AE175" i="65"/>
  <c r="AD175" i="65"/>
  <c r="M175" i="65"/>
  <c r="AG175" i="65" s="1"/>
  <c r="A175" i="65"/>
  <c r="AQ174" i="65"/>
  <c r="AJ174" i="65"/>
  <c r="AI174" i="65"/>
  <c r="AF174" i="65"/>
  <c r="AE174" i="65"/>
  <c r="AD174" i="65"/>
  <c r="M174" i="65"/>
  <c r="O174" i="65" s="1"/>
  <c r="AH174" i="65" s="1"/>
  <c r="A174" i="65"/>
  <c r="AQ173" i="65"/>
  <c r="AO173" i="65"/>
  <c r="AJ173" i="65"/>
  <c r="AI173" i="65"/>
  <c r="AF173" i="65"/>
  <c r="AE173" i="65"/>
  <c r="AD173" i="65"/>
  <c r="M173" i="65"/>
  <c r="T173" i="65" s="1"/>
  <c r="A173" i="65"/>
  <c r="AQ172" i="65"/>
  <c r="AO172" i="65"/>
  <c r="AJ172" i="65"/>
  <c r="AI172" i="65"/>
  <c r="AF172" i="65"/>
  <c r="AE172" i="65"/>
  <c r="AD172" i="65"/>
  <c r="M172" i="65"/>
  <c r="AG172" i="65" s="1"/>
  <c r="A172" i="65"/>
  <c r="AQ171" i="65"/>
  <c r="AO171" i="65"/>
  <c r="AJ171" i="65"/>
  <c r="AI171" i="65"/>
  <c r="AF171" i="65"/>
  <c r="AE171" i="65"/>
  <c r="AD171" i="65"/>
  <c r="M171" i="65"/>
  <c r="O171" i="65" s="1"/>
  <c r="A171" i="65"/>
  <c r="AQ170" i="65"/>
  <c r="AJ170" i="65"/>
  <c r="AI170" i="65"/>
  <c r="AF170" i="65"/>
  <c r="AE170" i="65"/>
  <c r="AD170" i="65"/>
  <c r="M170" i="65"/>
  <c r="AG170" i="65" s="1"/>
  <c r="A170" i="65"/>
  <c r="AQ169" i="65"/>
  <c r="AO169" i="65"/>
  <c r="AJ169" i="65"/>
  <c r="AI169" i="65"/>
  <c r="AF169" i="65"/>
  <c r="AE169" i="65"/>
  <c r="AD169" i="65"/>
  <c r="M169" i="65"/>
  <c r="T169" i="65" s="1"/>
  <c r="A169" i="65"/>
  <c r="AQ168" i="65"/>
  <c r="AO168" i="65"/>
  <c r="AJ168" i="65"/>
  <c r="AI168" i="65"/>
  <c r="AG168" i="65"/>
  <c r="AF168" i="65"/>
  <c r="AE168" i="65"/>
  <c r="AD168" i="65"/>
  <c r="T168" i="65"/>
  <c r="O168" i="65"/>
  <c r="A168" i="65"/>
  <c r="AQ167" i="65"/>
  <c r="AO167" i="65"/>
  <c r="AJ167" i="65"/>
  <c r="AI167" i="65"/>
  <c r="AF167" i="65"/>
  <c r="AE167" i="65"/>
  <c r="AD167" i="65"/>
  <c r="M167" i="65"/>
  <c r="AG167" i="65" s="1"/>
  <c r="A167" i="65"/>
  <c r="AQ166" i="65"/>
  <c r="AJ166" i="65"/>
  <c r="AI166" i="65"/>
  <c r="AF166" i="65"/>
  <c r="AE166" i="65"/>
  <c r="AD166" i="65"/>
  <c r="M166" i="65"/>
  <c r="O166" i="65"/>
  <c r="AH166" i="65" s="1"/>
  <c r="A166" i="65"/>
  <c r="AQ165" i="65"/>
  <c r="AO165" i="65"/>
  <c r="AJ165" i="65"/>
  <c r="AI165" i="65"/>
  <c r="AF165" i="65"/>
  <c r="AE165" i="65"/>
  <c r="AD165" i="65"/>
  <c r="M165" i="65"/>
  <c r="T165" i="65"/>
  <c r="A165" i="65"/>
  <c r="AQ164" i="65"/>
  <c r="AO164" i="65"/>
  <c r="AJ164" i="65"/>
  <c r="AI164" i="65"/>
  <c r="AF164" i="65"/>
  <c r="AE164" i="65"/>
  <c r="AD164" i="65"/>
  <c r="M164" i="65"/>
  <c r="T164" i="65" s="1"/>
  <c r="A164" i="65"/>
  <c r="AQ163" i="65"/>
  <c r="AO163" i="65"/>
  <c r="AJ163" i="65"/>
  <c r="AI163" i="65"/>
  <c r="AF163" i="65"/>
  <c r="AE163" i="65"/>
  <c r="AD163" i="65"/>
  <c r="M163" i="65"/>
  <c r="T163" i="65" s="1"/>
  <c r="A163" i="65"/>
  <c r="AQ162" i="65"/>
  <c r="AJ162" i="65"/>
  <c r="AI162" i="65"/>
  <c r="AF162" i="65"/>
  <c r="AE162" i="65"/>
  <c r="AD162" i="65"/>
  <c r="M162" i="65"/>
  <c r="O162" i="65" s="1"/>
  <c r="A162" i="65"/>
  <c r="AQ161" i="65"/>
  <c r="AO161" i="65"/>
  <c r="AJ161" i="65"/>
  <c r="AI161" i="65"/>
  <c r="AF161" i="65"/>
  <c r="AE161" i="65"/>
  <c r="AD161" i="65"/>
  <c r="M161" i="65"/>
  <c r="AG161" i="65" s="1"/>
  <c r="A161" i="65"/>
  <c r="AQ160" i="65"/>
  <c r="AO160" i="65"/>
  <c r="AJ160" i="65"/>
  <c r="AI160" i="65"/>
  <c r="AF160" i="65"/>
  <c r="AE160" i="65"/>
  <c r="AD160" i="65"/>
  <c r="M160" i="65"/>
  <c r="A160" i="65"/>
  <c r="AQ159" i="65"/>
  <c r="AO159" i="65"/>
  <c r="AJ159" i="65"/>
  <c r="AI159" i="65"/>
  <c r="AF159" i="65"/>
  <c r="AE159" i="65"/>
  <c r="AD159" i="65"/>
  <c r="M159" i="65"/>
  <c r="O159" i="65" s="1"/>
  <c r="AH159" i="65" s="1"/>
  <c r="A159" i="65"/>
  <c r="AQ158" i="65"/>
  <c r="AJ158" i="65"/>
  <c r="AI158" i="65"/>
  <c r="AF158" i="65"/>
  <c r="AE158" i="65"/>
  <c r="AD158" i="65"/>
  <c r="M158" i="65"/>
  <c r="O158" i="65" s="1"/>
  <c r="A158" i="65"/>
  <c r="AQ157" i="65"/>
  <c r="AO157" i="65"/>
  <c r="AJ157" i="65"/>
  <c r="AI157" i="65"/>
  <c r="AF157" i="65"/>
  <c r="AE157" i="65"/>
  <c r="AD157" i="65"/>
  <c r="M157" i="65"/>
  <c r="AG157" i="65" s="1"/>
  <c r="A157" i="65"/>
  <c r="AQ156" i="65"/>
  <c r="AO156" i="65"/>
  <c r="AJ156" i="65"/>
  <c r="AI156" i="65"/>
  <c r="AF156" i="65"/>
  <c r="AE156" i="65"/>
  <c r="AD156" i="65"/>
  <c r="M156" i="65"/>
  <c r="AG156" i="65" s="1"/>
  <c r="A156" i="65"/>
  <c r="AQ155" i="65"/>
  <c r="AO155" i="65"/>
  <c r="AJ155" i="65"/>
  <c r="AI155" i="65"/>
  <c r="AF155" i="65"/>
  <c r="AE155" i="65"/>
  <c r="AD155" i="65"/>
  <c r="M155" i="65"/>
  <c r="AG155" i="65" s="1"/>
  <c r="A155" i="65"/>
  <c r="AQ154" i="65"/>
  <c r="AJ154" i="65"/>
  <c r="AI154" i="65"/>
  <c r="AF154" i="65"/>
  <c r="AE154" i="65"/>
  <c r="AD154" i="65"/>
  <c r="M154" i="65"/>
  <c r="AG154" i="65" s="1"/>
  <c r="A154" i="65"/>
  <c r="AQ153" i="65"/>
  <c r="AO153" i="65"/>
  <c r="AJ153" i="65"/>
  <c r="AI153" i="65"/>
  <c r="AF153" i="65"/>
  <c r="AE153" i="65"/>
  <c r="AD153" i="65"/>
  <c r="M153" i="65"/>
  <c r="AG153" i="65" s="1"/>
  <c r="A153" i="65"/>
  <c r="AQ152" i="65"/>
  <c r="AO152" i="65"/>
  <c r="AJ152" i="65"/>
  <c r="AI152" i="65"/>
  <c r="AF152" i="65"/>
  <c r="AE152" i="65"/>
  <c r="AD152" i="65"/>
  <c r="M152" i="65"/>
  <c r="AG152" i="65" s="1"/>
  <c r="A152" i="65"/>
  <c r="AQ151" i="65"/>
  <c r="AO151" i="65"/>
  <c r="AJ151" i="65"/>
  <c r="AI151" i="65"/>
  <c r="AF151" i="65"/>
  <c r="AE151" i="65"/>
  <c r="AD151" i="65"/>
  <c r="M151" i="65"/>
  <c r="T151" i="65" s="1"/>
  <c r="A151" i="65"/>
  <c r="AQ150" i="65"/>
  <c r="AJ150" i="65"/>
  <c r="AI150" i="65"/>
  <c r="AF150" i="65"/>
  <c r="AE150" i="65"/>
  <c r="AD150" i="65"/>
  <c r="M150" i="65"/>
  <c r="O150" i="65" s="1"/>
  <c r="A150" i="65"/>
  <c r="AQ149" i="65"/>
  <c r="AO149" i="65"/>
  <c r="AJ149" i="65"/>
  <c r="AI149" i="65"/>
  <c r="AF149" i="65"/>
  <c r="AE149" i="65"/>
  <c r="AD149" i="65"/>
  <c r="M149" i="65"/>
  <c r="AG149" i="65" s="1"/>
  <c r="A149" i="65"/>
  <c r="AQ148" i="65"/>
  <c r="AO148" i="65"/>
  <c r="AJ148" i="65"/>
  <c r="AI148" i="65"/>
  <c r="AF148" i="65"/>
  <c r="AE148" i="65"/>
  <c r="AD148" i="65"/>
  <c r="M148" i="65"/>
  <c r="T148" i="65" s="1"/>
  <c r="A148" i="65"/>
  <c r="AQ147" i="65"/>
  <c r="AO147" i="65"/>
  <c r="AJ147" i="65"/>
  <c r="AI147" i="65"/>
  <c r="AF147" i="65"/>
  <c r="AE147" i="65"/>
  <c r="AD147" i="65"/>
  <c r="M147" i="65"/>
  <c r="T147" i="65" s="1"/>
  <c r="U147" i="65" s="1"/>
  <c r="A147" i="65"/>
  <c r="AQ146" i="65"/>
  <c r="AJ146" i="65"/>
  <c r="AI146" i="65"/>
  <c r="AF146" i="65"/>
  <c r="AE146" i="65"/>
  <c r="AD146" i="65"/>
  <c r="M146" i="65"/>
  <c r="O146" i="65" s="1"/>
  <c r="A146" i="65"/>
  <c r="AQ145" i="65"/>
  <c r="AO145" i="65"/>
  <c r="AJ145" i="65"/>
  <c r="AI145" i="65"/>
  <c r="AF145" i="65"/>
  <c r="AE145" i="65"/>
  <c r="AD145" i="65"/>
  <c r="M145" i="65"/>
  <c r="AG145" i="65" s="1"/>
  <c r="A145" i="65"/>
  <c r="AQ144" i="65"/>
  <c r="AO144" i="65"/>
  <c r="AJ144" i="65"/>
  <c r="AI144" i="65"/>
  <c r="AF144" i="65"/>
  <c r="AE144" i="65"/>
  <c r="AD144" i="65"/>
  <c r="M144" i="65"/>
  <c r="T144" i="65" s="1"/>
  <c r="U144" i="65" s="1"/>
  <c r="A144" i="65"/>
  <c r="AQ143" i="65"/>
  <c r="AO143" i="65"/>
  <c r="AJ143" i="65"/>
  <c r="AI143" i="65"/>
  <c r="AF143" i="65"/>
  <c r="AE143" i="65"/>
  <c r="AD143" i="65"/>
  <c r="M143" i="65"/>
  <c r="T143" i="65" s="1"/>
  <c r="A143" i="65"/>
  <c r="AQ142" i="65"/>
  <c r="AF142" i="65"/>
  <c r="AE142" i="65"/>
  <c r="AD142" i="65"/>
  <c r="Q142" i="65"/>
  <c r="AJ142" i="65" s="1"/>
  <c r="P142" i="65"/>
  <c r="P486" i="65"/>
  <c r="M142" i="65"/>
  <c r="T142" i="65"/>
  <c r="A142" i="65"/>
  <c r="AQ141" i="65"/>
  <c r="AO141" i="65"/>
  <c r="AJ141" i="65"/>
  <c r="AI141" i="65"/>
  <c r="AF141" i="65"/>
  <c r="AE141" i="65"/>
  <c r="G141" i="65"/>
  <c r="AD141" i="65" s="1"/>
  <c r="A141" i="65"/>
  <c r="AQ140" i="65"/>
  <c r="AO140" i="65"/>
  <c r="AJ140" i="65"/>
  <c r="AI140" i="65"/>
  <c r="AF140" i="65"/>
  <c r="AE140" i="65"/>
  <c r="AD140" i="65"/>
  <c r="M140" i="65"/>
  <c r="AG140" i="65" s="1"/>
  <c r="A140" i="65"/>
  <c r="AQ139" i="65"/>
  <c r="AO139" i="65"/>
  <c r="AJ139" i="65"/>
  <c r="AI139" i="65"/>
  <c r="AF139" i="65"/>
  <c r="AE139" i="65"/>
  <c r="AD139" i="65"/>
  <c r="M139" i="65"/>
  <c r="O139" i="65" s="1"/>
  <c r="A139" i="65"/>
  <c r="AQ138" i="65"/>
  <c r="AJ138" i="65"/>
  <c r="AI138" i="65"/>
  <c r="AF138" i="65"/>
  <c r="AE138" i="65"/>
  <c r="AD138" i="65"/>
  <c r="M138" i="65"/>
  <c r="O138" i="65" s="1"/>
  <c r="A138" i="65"/>
  <c r="AQ137" i="65"/>
  <c r="AO137" i="65"/>
  <c r="AJ137" i="65"/>
  <c r="AI137" i="65"/>
  <c r="AF137" i="65"/>
  <c r="AE137" i="65"/>
  <c r="AD137" i="65"/>
  <c r="M137" i="65"/>
  <c r="AG137" i="65" s="1"/>
  <c r="A137" i="65"/>
  <c r="AQ136" i="65"/>
  <c r="AO136" i="65"/>
  <c r="AJ136" i="65"/>
  <c r="AI136" i="65"/>
  <c r="AF136" i="65"/>
  <c r="AE136" i="65"/>
  <c r="AD136" i="65"/>
  <c r="M136" i="65"/>
  <c r="T136" i="65" s="1"/>
  <c r="A136" i="65"/>
  <c r="AQ135" i="65"/>
  <c r="AJ135" i="65"/>
  <c r="AI135" i="65"/>
  <c r="AF135" i="65"/>
  <c r="AE135" i="65"/>
  <c r="AD135" i="65"/>
  <c r="M135" i="65"/>
  <c r="AG135" i="65" s="1"/>
  <c r="A135" i="65"/>
  <c r="AQ134" i="65"/>
  <c r="AJ134" i="65"/>
  <c r="AI134" i="65"/>
  <c r="AF134" i="65"/>
  <c r="AE134" i="65"/>
  <c r="AD134" i="65"/>
  <c r="M134" i="65"/>
  <c r="T134" i="65"/>
  <c r="A134" i="65"/>
  <c r="AQ133" i="65"/>
  <c r="AO133" i="65"/>
  <c r="AJ133" i="65"/>
  <c r="AI133" i="65"/>
  <c r="AF133" i="65"/>
  <c r="AE133" i="65"/>
  <c r="AD133" i="65"/>
  <c r="M133" i="65"/>
  <c r="AG133" i="65" s="1"/>
  <c r="A133" i="65"/>
  <c r="AQ132" i="65"/>
  <c r="AO132" i="65"/>
  <c r="AJ132" i="65"/>
  <c r="AI132" i="65"/>
  <c r="AF132" i="65"/>
  <c r="AE132" i="65"/>
  <c r="AD132" i="65"/>
  <c r="M132" i="65"/>
  <c r="T132" i="65" s="1"/>
  <c r="A132" i="65"/>
  <c r="AQ131" i="65"/>
  <c r="AO131" i="65"/>
  <c r="AJ131" i="65"/>
  <c r="AI131" i="65"/>
  <c r="AF131" i="65"/>
  <c r="AE131" i="65"/>
  <c r="AD131" i="65"/>
  <c r="M131" i="65"/>
  <c r="O131" i="65" s="1"/>
  <c r="A131" i="65"/>
  <c r="AQ130" i="65"/>
  <c r="AJ130" i="65"/>
  <c r="AI130" i="65"/>
  <c r="AF130" i="65"/>
  <c r="AE130" i="65"/>
  <c r="AD130" i="65"/>
  <c r="M130" i="65"/>
  <c r="AG130" i="65"/>
  <c r="A130" i="65"/>
  <c r="AQ129" i="65"/>
  <c r="AO129" i="65"/>
  <c r="AJ129" i="65"/>
  <c r="AI129" i="65"/>
  <c r="AF129" i="65"/>
  <c r="AE129" i="65"/>
  <c r="AD129" i="65"/>
  <c r="M129" i="65"/>
  <c r="O129" i="65"/>
  <c r="AH129" i="65" s="1"/>
  <c r="A129" i="65"/>
  <c r="AQ128" i="65"/>
  <c r="AO128" i="65"/>
  <c r="AJ128" i="65"/>
  <c r="AI128" i="65"/>
  <c r="AF128" i="65"/>
  <c r="AE128" i="65"/>
  <c r="AD128" i="65"/>
  <c r="M128" i="65"/>
  <c r="O128" i="65"/>
  <c r="A128" i="65"/>
  <c r="AQ127" i="65"/>
  <c r="AO127" i="65"/>
  <c r="AJ127" i="65"/>
  <c r="AI127" i="65"/>
  <c r="AF127" i="65"/>
  <c r="AE127" i="65"/>
  <c r="AD127" i="65"/>
  <c r="M127" i="65"/>
  <c r="AG127" i="65" s="1"/>
  <c r="A127" i="65"/>
  <c r="AQ126" i="65"/>
  <c r="AJ126" i="65"/>
  <c r="AI126" i="65"/>
  <c r="AF126" i="65"/>
  <c r="AE126" i="65"/>
  <c r="AD126" i="65"/>
  <c r="M126" i="65"/>
  <c r="O126" i="65" s="1"/>
  <c r="A126" i="65"/>
  <c r="AQ125" i="65"/>
  <c r="AO125" i="65"/>
  <c r="AJ125" i="65"/>
  <c r="AI125" i="65"/>
  <c r="AF125" i="65"/>
  <c r="AE125" i="65"/>
  <c r="AD125" i="65"/>
  <c r="M125" i="65"/>
  <c r="AG125" i="65" s="1"/>
  <c r="A125" i="65"/>
  <c r="AQ124" i="65"/>
  <c r="AO124" i="65"/>
  <c r="AJ124" i="65"/>
  <c r="AI124" i="65"/>
  <c r="AF124" i="65"/>
  <c r="AE124" i="65"/>
  <c r="AD124" i="65"/>
  <c r="M124" i="65"/>
  <c r="T124" i="65" s="1"/>
  <c r="A124" i="65"/>
  <c r="AQ123" i="65"/>
  <c r="AO123" i="65"/>
  <c r="AJ123" i="65"/>
  <c r="AI123" i="65"/>
  <c r="AF123" i="65"/>
  <c r="AE123" i="65"/>
  <c r="AD123" i="65"/>
  <c r="M123" i="65"/>
  <c r="AG123" i="65"/>
  <c r="A123" i="65"/>
  <c r="AQ122" i="65"/>
  <c r="AJ122" i="65"/>
  <c r="AI122" i="65"/>
  <c r="AF122" i="65"/>
  <c r="AE122" i="65"/>
  <c r="AD122" i="65"/>
  <c r="M122" i="65"/>
  <c r="AG122" i="65" s="1"/>
  <c r="A122" i="65"/>
  <c r="AQ121" i="65"/>
  <c r="AO121" i="65"/>
  <c r="AJ121" i="65"/>
  <c r="AI121" i="65"/>
  <c r="AF121" i="65"/>
  <c r="AE121" i="65"/>
  <c r="AD121" i="65"/>
  <c r="M121" i="65"/>
  <c r="O121" i="65" s="1"/>
  <c r="A121" i="65"/>
  <c r="AQ120" i="65"/>
  <c r="AO120" i="65"/>
  <c r="AJ120" i="65"/>
  <c r="AI120" i="65"/>
  <c r="AF120" i="65"/>
  <c r="AE120" i="65"/>
  <c r="AD120" i="65"/>
  <c r="M120" i="65"/>
  <c r="AG120" i="65" s="1"/>
  <c r="A120" i="65"/>
  <c r="AQ119" i="65"/>
  <c r="AO119" i="65"/>
  <c r="AJ119" i="65"/>
  <c r="AI119" i="65"/>
  <c r="AF119" i="65"/>
  <c r="AE119" i="65"/>
  <c r="AD119" i="65"/>
  <c r="M119" i="65"/>
  <c r="T119" i="65" s="1"/>
  <c r="A119" i="65"/>
  <c r="AQ118" i="65"/>
  <c r="AJ118" i="65"/>
  <c r="AI118" i="65"/>
  <c r="AG118" i="65"/>
  <c r="AF118" i="65"/>
  <c r="AE118" i="65"/>
  <c r="AD118" i="65"/>
  <c r="T118" i="65"/>
  <c r="O118" i="65"/>
  <c r="AH118" i="65"/>
  <c r="A118" i="65"/>
  <c r="AQ117" i="65"/>
  <c r="AO117" i="65"/>
  <c r="AJ117" i="65"/>
  <c r="AI117" i="65"/>
  <c r="AF117" i="65"/>
  <c r="AE117" i="65"/>
  <c r="AD117" i="65"/>
  <c r="M117" i="65"/>
  <c r="O117" i="65"/>
  <c r="AH117" i="65" s="1"/>
  <c r="A117" i="65"/>
  <c r="AQ116" i="65"/>
  <c r="AO116" i="65"/>
  <c r="AJ116" i="65"/>
  <c r="AI116" i="65"/>
  <c r="AF116" i="65"/>
  <c r="AE116" i="65"/>
  <c r="AD116" i="65"/>
  <c r="M116" i="65"/>
  <c r="AG116" i="65" s="1"/>
  <c r="A116" i="65"/>
  <c r="AQ115" i="65"/>
  <c r="AO115" i="65"/>
  <c r="AJ115" i="65"/>
  <c r="AI115" i="65"/>
  <c r="AF115" i="65"/>
  <c r="AE115" i="65"/>
  <c r="AD115" i="65"/>
  <c r="M115" i="65"/>
  <c r="AG115" i="65" s="1"/>
  <c r="A115" i="65"/>
  <c r="AQ114" i="65"/>
  <c r="AJ114" i="65"/>
  <c r="AI114" i="65"/>
  <c r="AF114" i="65"/>
  <c r="AE114" i="65"/>
  <c r="AD114" i="65"/>
  <c r="M114" i="65"/>
  <c r="AG114" i="65"/>
  <c r="A114" i="65"/>
  <c r="AQ113" i="65"/>
  <c r="AO113" i="65"/>
  <c r="AJ113" i="65"/>
  <c r="AI113" i="65"/>
  <c r="AF113" i="65"/>
  <c r="AE113" i="65"/>
  <c r="AD113" i="65"/>
  <c r="M113" i="65"/>
  <c r="AG113" i="65" s="1"/>
  <c r="A113" i="65"/>
  <c r="AQ112" i="65"/>
  <c r="AO112" i="65"/>
  <c r="AJ112" i="65"/>
  <c r="AI112" i="65"/>
  <c r="AF112" i="65"/>
  <c r="AE112" i="65"/>
  <c r="AD112" i="65"/>
  <c r="M112" i="65"/>
  <c r="O112" i="65" s="1"/>
  <c r="A112" i="65"/>
  <c r="AQ111" i="65"/>
  <c r="AO111" i="65"/>
  <c r="AJ111" i="65"/>
  <c r="AI111" i="65"/>
  <c r="AF111" i="65"/>
  <c r="AE111" i="65"/>
  <c r="AD111" i="65"/>
  <c r="M111" i="65"/>
  <c r="O111" i="65" s="1"/>
  <c r="A111" i="65"/>
  <c r="AQ110" i="65"/>
  <c r="AJ110" i="65"/>
  <c r="AI110" i="65"/>
  <c r="AF110" i="65"/>
  <c r="AE110" i="65"/>
  <c r="AD110" i="65"/>
  <c r="M110" i="65"/>
  <c r="AG110" i="65" s="1"/>
  <c r="A110" i="65"/>
  <c r="AQ109" i="65"/>
  <c r="AO109" i="65"/>
  <c r="AJ109" i="65"/>
  <c r="AI109" i="65"/>
  <c r="AF109" i="65"/>
  <c r="AE109" i="65"/>
  <c r="AD109" i="65"/>
  <c r="M109" i="65"/>
  <c r="O109" i="65"/>
  <c r="A109" i="65"/>
  <c r="AQ108" i="65"/>
  <c r="AO108" i="65"/>
  <c r="AJ108" i="65"/>
  <c r="AI108" i="65"/>
  <c r="AF108" i="65"/>
  <c r="AE108" i="65"/>
  <c r="AD108" i="65"/>
  <c r="M108" i="65"/>
  <c r="A108" i="65"/>
  <c r="AQ107" i="65"/>
  <c r="AO107" i="65"/>
  <c r="AJ107" i="65"/>
  <c r="AI107" i="65"/>
  <c r="AF107" i="65"/>
  <c r="AE107" i="65"/>
  <c r="AD107" i="65"/>
  <c r="M107" i="65"/>
  <c r="O107" i="65"/>
  <c r="A107" i="65"/>
  <c r="AQ106" i="65"/>
  <c r="AJ106" i="65"/>
  <c r="AI106" i="65"/>
  <c r="AF106" i="65"/>
  <c r="AE106" i="65"/>
  <c r="AD106" i="65"/>
  <c r="M106" i="65"/>
  <c r="AG106" i="65" s="1"/>
  <c r="A106" i="65"/>
  <c r="AQ105" i="65"/>
  <c r="AO105" i="65"/>
  <c r="AJ105" i="65"/>
  <c r="AI105" i="65"/>
  <c r="AF105" i="65"/>
  <c r="AE105" i="65"/>
  <c r="AD105" i="65"/>
  <c r="M105" i="65"/>
  <c r="T105" i="65" s="1"/>
  <c r="A105" i="65"/>
  <c r="AQ104" i="65"/>
  <c r="AO104" i="65"/>
  <c r="AJ104" i="65"/>
  <c r="AI104" i="65"/>
  <c r="AF104" i="65"/>
  <c r="AE104" i="65"/>
  <c r="AD104" i="65"/>
  <c r="M104" i="65"/>
  <c r="AG104" i="65"/>
  <c r="A104" i="65"/>
  <c r="AQ103" i="65"/>
  <c r="AO103" i="65"/>
  <c r="AJ103" i="65"/>
  <c r="AI103" i="65"/>
  <c r="AF103" i="65"/>
  <c r="AE103" i="65"/>
  <c r="AD103" i="65"/>
  <c r="M103" i="65"/>
  <c r="O103" i="65" s="1"/>
  <c r="A103" i="65"/>
  <c r="AQ102" i="65"/>
  <c r="AJ102" i="65"/>
  <c r="AI102" i="65"/>
  <c r="AF102" i="65"/>
  <c r="AE102" i="65"/>
  <c r="AD102" i="65"/>
  <c r="M102" i="65"/>
  <c r="AG102" i="65" s="1"/>
  <c r="A102" i="65"/>
  <c r="AQ101" i="65"/>
  <c r="AO101" i="65"/>
  <c r="AJ101" i="65"/>
  <c r="AI101" i="65"/>
  <c r="AG101" i="65"/>
  <c r="AF101" i="65"/>
  <c r="AE101" i="65"/>
  <c r="AD101" i="65"/>
  <c r="T101" i="65"/>
  <c r="O101" i="65"/>
  <c r="AH101" i="65"/>
  <c r="A101" i="65"/>
  <c r="AQ100" i="65"/>
  <c r="AO100" i="65"/>
  <c r="AJ100" i="65"/>
  <c r="AI100" i="65"/>
  <c r="AF100" i="65"/>
  <c r="AE100" i="65"/>
  <c r="AD100" i="65"/>
  <c r="M100" i="65"/>
  <c r="AG100" i="65" s="1"/>
  <c r="A100" i="65"/>
  <c r="AQ99" i="65"/>
  <c r="AO99" i="65"/>
  <c r="AJ99" i="65"/>
  <c r="AI99" i="65"/>
  <c r="AF99" i="65"/>
  <c r="AE99" i="65"/>
  <c r="AD99" i="65"/>
  <c r="M99" i="65"/>
  <c r="O99" i="65" s="1"/>
  <c r="A99" i="65"/>
  <c r="AQ98" i="65"/>
  <c r="AJ98" i="65"/>
  <c r="AI98" i="65"/>
  <c r="AF98" i="65"/>
  <c r="AE98" i="65"/>
  <c r="AD98" i="65"/>
  <c r="M98" i="65"/>
  <c r="AG98" i="65" s="1"/>
  <c r="A98" i="65"/>
  <c r="AQ97" i="65"/>
  <c r="AJ97" i="65"/>
  <c r="AI97" i="65"/>
  <c r="AF97" i="65"/>
  <c r="AE97" i="65"/>
  <c r="AD97" i="65"/>
  <c r="M97" i="65"/>
  <c r="O97" i="65" s="1"/>
  <c r="A97" i="65"/>
  <c r="AQ96" i="65"/>
  <c r="AO96" i="65"/>
  <c r="AJ96" i="65"/>
  <c r="AI96" i="65"/>
  <c r="AF96" i="65"/>
  <c r="AE96" i="65"/>
  <c r="AD96" i="65"/>
  <c r="M96" i="65"/>
  <c r="AG96" i="65" s="1"/>
  <c r="A96" i="65"/>
  <c r="AQ95" i="65"/>
  <c r="AO95" i="65"/>
  <c r="AJ95" i="65"/>
  <c r="AI95" i="65"/>
  <c r="AF95" i="65"/>
  <c r="AE95" i="65"/>
  <c r="AD95" i="65"/>
  <c r="M95" i="65"/>
  <c r="O95" i="65" s="1"/>
  <c r="A95" i="65"/>
  <c r="AQ94" i="65"/>
  <c r="AJ94" i="65"/>
  <c r="AI94" i="65"/>
  <c r="AF94" i="65"/>
  <c r="AE94" i="65"/>
  <c r="AD94" i="65"/>
  <c r="M94" i="65"/>
  <c r="AG94" i="65" s="1"/>
  <c r="A94" i="65"/>
  <c r="AQ93" i="65"/>
  <c r="AO93" i="65"/>
  <c r="AJ93" i="65"/>
  <c r="AI93" i="65"/>
  <c r="AF93" i="65"/>
  <c r="AE93" i="65"/>
  <c r="AD93" i="65"/>
  <c r="M93" i="65"/>
  <c r="O93" i="65"/>
  <c r="A93" i="65"/>
  <c r="AQ92" i="65"/>
  <c r="AO92" i="65"/>
  <c r="AJ92" i="65"/>
  <c r="AI92" i="65"/>
  <c r="AF92" i="65"/>
  <c r="AE92" i="65"/>
  <c r="AD92" i="65"/>
  <c r="M92" i="65"/>
  <c r="T92" i="65"/>
  <c r="A92" i="65"/>
  <c r="AQ91" i="65"/>
  <c r="AO91" i="65"/>
  <c r="AJ91" i="65"/>
  <c r="AI91" i="65"/>
  <c r="AF91" i="65"/>
  <c r="AE91" i="65"/>
  <c r="AD91" i="65"/>
  <c r="M91" i="65"/>
  <c r="O91" i="65"/>
  <c r="A91" i="65"/>
  <c r="AQ90" i="65"/>
  <c r="AJ90" i="65"/>
  <c r="AI90" i="65"/>
  <c r="AF90" i="65"/>
  <c r="AE90" i="65"/>
  <c r="AD90" i="65"/>
  <c r="M90" i="65"/>
  <c r="AG90" i="65"/>
  <c r="A90" i="65"/>
  <c r="AQ89" i="65"/>
  <c r="AO89" i="65"/>
  <c r="AJ89" i="65"/>
  <c r="AI89" i="65"/>
  <c r="AF89" i="65"/>
  <c r="AE89" i="65"/>
  <c r="AD89" i="65"/>
  <c r="M89" i="65"/>
  <c r="O89" i="65" s="1"/>
  <c r="AH89" i="65" s="1"/>
  <c r="A89" i="65"/>
  <c r="AQ88" i="65"/>
  <c r="AO88" i="65"/>
  <c r="AJ88" i="65"/>
  <c r="AI88" i="65"/>
  <c r="AF88" i="65"/>
  <c r="AE88" i="65"/>
  <c r="AD88" i="65"/>
  <c r="M88" i="65"/>
  <c r="O88" i="65"/>
  <c r="A88" i="65"/>
  <c r="AQ87" i="65"/>
  <c r="AO87" i="65"/>
  <c r="AJ87" i="65"/>
  <c r="AI87" i="65"/>
  <c r="AF87" i="65"/>
  <c r="AE87" i="65"/>
  <c r="AD87" i="65"/>
  <c r="M87" i="65"/>
  <c r="T87" i="65"/>
  <c r="A87" i="65"/>
  <c r="AQ86" i="65"/>
  <c r="AJ86" i="65"/>
  <c r="AI86" i="65"/>
  <c r="AF86" i="65"/>
  <c r="AE86" i="65"/>
  <c r="AD86" i="65"/>
  <c r="M86" i="65"/>
  <c r="O86" i="65" s="1"/>
  <c r="AH86" i="65" s="1"/>
  <c r="A86" i="65"/>
  <c r="AQ85" i="65"/>
  <c r="AO85" i="65"/>
  <c r="AJ85" i="65"/>
  <c r="AI85" i="65"/>
  <c r="AF85" i="65"/>
  <c r="AE85" i="65"/>
  <c r="AD85" i="65"/>
  <c r="M85" i="65"/>
  <c r="O85" i="65" s="1"/>
  <c r="AH85" i="65" s="1"/>
  <c r="A85" i="65"/>
  <c r="AQ84" i="65"/>
  <c r="AO84" i="65"/>
  <c r="AJ84" i="65"/>
  <c r="AI84" i="65"/>
  <c r="AF84" i="65"/>
  <c r="AE84" i="65"/>
  <c r="AD84" i="65"/>
  <c r="M84" i="65"/>
  <c r="T84" i="65" s="1"/>
  <c r="A84" i="65"/>
  <c r="AQ83" i="65"/>
  <c r="AO83" i="65"/>
  <c r="AJ83" i="65"/>
  <c r="AI83" i="65"/>
  <c r="AF83" i="65"/>
  <c r="AE83" i="65"/>
  <c r="AD83" i="65"/>
  <c r="M83" i="65"/>
  <c r="O83" i="65"/>
  <c r="AH83" i="65" s="1"/>
  <c r="A83" i="65"/>
  <c r="AQ82" i="65"/>
  <c r="AJ82" i="65"/>
  <c r="AI82" i="65"/>
  <c r="AF82" i="65"/>
  <c r="AE82" i="65"/>
  <c r="AD82" i="65"/>
  <c r="M82" i="65"/>
  <c r="AG82" i="65" s="1"/>
  <c r="A82" i="65"/>
  <c r="AQ81" i="65"/>
  <c r="AO81" i="65"/>
  <c r="AJ81" i="65"/>
  <c r="AI81" i="65"/>
  <c r="AF81" i="65"/>
  <c r="AE81" i="65"/>
  <c r="AD81" i="65"/>
  <c r="M81" i="65"/>
  <c r="A81" i="65"/>
  <c r="AQ80" i="65"/>
  <c r="AO80" i="65"/>
  <c r="AJ80" i="65"/>
  <c r="AI80" i="65"/>
  <c r="AF80" i="65"/>
  <c r="AE80" i="65"/>
  <c r="AD80" i="65"/>
  <c r="M80" i="65"/>
  <c r="AG80" i="65" s="1"/>
  <c r="A80" i="65"/>
  <c r="AQ79" i="65"/>
  <c r="AO79" i="65"/>
  <c r="AJ79" i="65"/>
  <c r="AI79" i="65"/>
  <c r="AF79" i="65"/>
  <c r="AE79" i="65"/>
  <c r="AD79" i="65"/>
  <c r="M79" i="65"/>
  <c r="O79" i="65"/>
  <c r="A79" i="65"/>
  <c r="AQ78" i="65"/>
  <c r="AO78" i="65"/>
  <c r="AJ78" i="65"/>
  <c r="AI78" i="65"/>
  <c r="AF78" i="65"/>
  <c r="AE78" i="65"/>
  <c r="AD78" i="65"/>
  <c r="M78" i="65"/>
  <c r="AG78" i="65"/>
  <c r="A78" i="65"/>
  <c r="AQ77" i="65"/>
  <c r="AO77" i="65"/>
  <c r="AJ77" i="65"/>
  <c r="AI77" i="65"/>
  <c r="AF77" i="65"/>
  <c r="AE77" i="65"/>
  <c r="AD77" i="65"/>
  <c r="M77" i="65"/>
  <c r="AG77" i="65" s="1"/>
  <c r="A77" i="65"/>
  <c r="AQ76" i="65"/>
  <c r="AO76" i="65"/>
  <c r="AJ76" i="65"/>
  <c r="AI76" i="65"/>
  <c r="AF76" i="65"/>
  <c r="AE76" i="65"/>
  <c r="AD76" i="65"/>
  <c r="M76" i="65"/>
  <c r="AG76" i="65"/>
  <c r="A76" i="65"/>
  <c r="AQ75" i="65"/>
  <c r="AO75" i="65"/>
  <c r="AJ75" i="65"/>
  <c r="AI75" i="65"/>
  <c r="AF75" i="65"/>
  <c r="AE75" i="65"/>
  <c r="AD75" i="65"/>
  <c r="M75" i="65"/>
  <c r="T75" i="65"/>
  <c r="A75" i="65"/>
  <c r="AQ74" i="65"/>
  <c r="AO74" i="65"/>
  <c r="AJ74" i="65"/>
  <c r="AI74" i="65"/>
  <c r="AF74" i="65"/>
  <c r="AE74" i="65"/>
  <c r="AD74" i="65"/>
  <c r="M74" i="65"/>
  <c r="T74" i="65" s="1"/>
  <c r="A74" i="65"/>
  <c r="AQ73" i="65"/>
  <c r="AO73" i="65"/>
  <c r="AJ73" i="65"/>
  <c r="AI73" i="65"/>
  <c r="AF73" i="65"/>
  <c r="AE73" i="65"/>
  <c r="AD73" i="65"/>
  <c r="M73" i="65"/>
  <c r="O73" i="65" s="1"/>
  <c r="A73" i="65"/>
  <c r="AQ72" i="65"/>
  <c r="AO72" i="65"/>
  <c r="AJ72" i="65"/>
  <c r="AI72" i="65"/>
  <c r="AF72" i="65"/>
  <c r="AE72" i="65"/>
  <c r="AD72" i="65"/>
  <c r="M72" i="65"/>
  <c r="O72" i="65"/>
  <c r="AH72" i="65" s="1"/>
  <c r="A72" i="65"/>
  <c r="AQ71" i="65"/>
  <c r="AO71" i="65"/>
  <c r="AJ71" i="65"/>
  <c r="AI71" i="65"/>
  <c r="AF71" i="65"/>
  <c r="AE71" i="65"/>
  <c r="AD71" i="65"/>
  <c r="M71" i="65"/>
  <c r="T71" i="65" s="1"/>
  <c r="A71" i="65"/>
  <c r="AQ70" i="65"/>
  <c r="AO70" i="65"/>
  <c r="AJ70" i="65"/>
  <c r="AI70" i="65"/>
  <c r="AF70" i="65"/>
  <c r="AE70" i="65"/>
  <c r="AD70" i="65"/>
  <c r="M70" i="65"/>
  <c r="T70" i="65" s="1"/>
  <c r="A70" i="65"/>
  <c r="AQ69" i="65"/>
  <c r="AO69" i="65"/>
  <c r="AJ69" i="65"/>
  <c r="AI69" i="65"/>
  <c r="AF69" i="65"/>
  <c r="AE69" i="65"/>
  <c r="AD69" i="65"/>
  <c r="M69" i="65"/>
  <c r="A69" i="65"/>
  <c r="AQ68" i="65"/>
  <c r="AO68" i="65"/>
  <c r="AJ68" i="65"/>
  <c r="AI68" i="65"/>
  <c r="AF68" i="65"/>
  <c r="AE68" i="65"/>
  <c r="AD68" i="65"/>
  <c r="M68" i="65"/>
  <c r="AG68" i="65" s="1"/>
  <c r="A68" i="65"/>
  <c r="AQ67" i="65"/>
  <c r="AO67" i="65"/>
  <c r="AJ67" i="65"/>
  <c r="AI67" i="65"/>
  <c r="AF67" i="65"/>
  <c r="AE67" i="65"/>
  <c r="AD67" i="65"/>
  <c r="M67" i="65"/>
  <c r="O67" i="65"/>
  <c r="A67" i="65"/>
  <c r="AQ66" i="65"/>
  <c r="AO66" i="65"/>
  <c r="AJ66" i="65"/>
  <c r="AI66" i="65"/>
  <c r="AF66" i="65"/>
  <c r="AE66" i="65"/>
  <c r="AD66" i="65"/>
  <c r="M66" i="65"/>
  <c r="O66" i="65"/>
  <c r="A66" i="65"/>
  <c r="AQ65" i="65"/>
  <c r="AO65" i="65"/>
  <c r="AJ65" i="65"/>
  <c r="AI65" i="65"/>
  <c r="AF65" i="65"/>
  <c r="AE65" i="65"/>
  <c r="AD65" i="65"/>
  <c r="M65" i="65"/>
  <c r="AG65" i="65" s="1"/>
  <c r="A65" i="65"/>
  <c r="AQ64" i="65"/>
  <c r="AO64" i="65"/>
  <c r="AJ64" i="65"/>
  <c r="AI64" i="65"/>
  <c r="AG64" i="65"/>
  <c r="AF64" i="65"/>
  <c r="AE64" i="65"/>
  <c r="AD64" i="65"/>
  <c r="T64" i="65"/>
  <c r="O64" i="65"/>
  <c r="AH64" i="65"/>
  <c r="A64" i="65"/>
  <c r="AQ63" i="65"/>
  <c r="AO63" i="65"/>
  <c r="AJ63" i="65"/>
  <c r="AI63" i="65"/>
  <c r="AF63" i="65"/>
  <c r="AE63" i="65"/>
  <c r="AD63" i="65"/>
  <c r="M63" i="65"/>
  <c r="T63" i="65" s="1"/>
  <c r="A63" i="65"/>
  <c r="AQ62" i="65"/>
  <c r="AJ62" i="65"/>
  <c r="AI62" i="65"/>
  <c r="AF62" i="65"/>
  <c r="AE62" i="65"/>
  <c r="AD62" i="65"/>
  <c r="M62" i="65"/>
  <c r="O62" i="65"/>
  <c r="A62" i="65"/>
  <c r="AQ61" i="65"/>
  <c r="AO61" i="65"/>
  <c r="AJ61" i="65"/>
  <c r="AI61" i="65"/>
  <c r="AF61" i="65"/>
  <c r="AE61" i="65"/>
  <c r="AD61" i="65"/>
  <c r="M61" i="65"/>
  <c r="AG61" i="65" s="1"/>
  <c r="A61" i="65"/>
  <c r="AQ60" i="65"/>
  <c r="AO60" i="65"/>
  <c r="AJ60" i="65"/>
  <c r="AI60" i="65"/>
  <c r="AF60" i="65"/>
  <c r="AE60" i="65"/>
  <c r="AD60" i="65"/>
  <c r="M60" i="65"/>
  <c r="AG60" i="65" s="1"/>
  <c r="A60" i="65"/>
  <c r="AQ59" i="65"/>
  <c r="AO59" i="65"/>
  <c r="AJ59" i="65"/>
  <c r="AI59" i="65"/>
  <c r="AF59" i="65"/>
  <c r="AE59" i="65"/>
  <c r="AD59" i="65"/>
  <c r="M59" i="65"/>
  <c r="AG59" i="65" s="1"/>
  <c r="A59" i="65"/>
  <c r="AQ58" i="65"/>
  <c r="AJ58" i="65"/>
  <c r="AI58" i="65"/>
  <c r="AF58" i="65"/>
  <c r="AE58" i="65"/>
  <c r="AD58" i="65"/>
  <c r="M58" i="65"/>
  <c r="T58" i="65" s="1"/>
  <c r="A58" i="65"/>
  <c r="AQ57" i="65"/>
  <c r="AO57" i="65"/>
  <c r="AJ57" i="65"/>
  <c r="AI57" i="65"/>
  <c r="AF57" i="65"/>
  <c r="AE57" i="65"/>
  <c r="AD57" i="65"/>
  <c r="M57" i="65"/>
  <c r="AG57" i="65" s="1"/>
  <c r="A57" i="65"/>
  <c r="AQ56" i="65"/>
  <c r="AO56" i="65"/>
  <c r="AJ56" i="65"/>
  <c r="AI56" i="65"/>
  <c r="AF56" i="65"/>
  <c r="AE56" i="65"/>
  <c r="AD56" i="65"/>
  <c r="M56" i="65"/>
  <c r="AG56" i="65" s="1"/>
  <c r="A56" i="65"/>
  <c r="AQ55" i="65"/>
  <c r="AO55" i="65"/>
  <c r="AJ55" i="65"/>
  <c r="AI55" i="65"/>
  <c r="AF55" i="65"/>
  <c r="AE55" i="65"/>
  <c r="AD55" i="65"/>
  <c r="M55" i="65"/>
  <c r="AG55" i="65" s="1"/>
  <c r="A55" i="65"/>
  <c r="AQ54" i="65"/>
  <c r="AJ54" i="65"/>
  <c r="AI54" i="65"/>
  <c r="AF54" i="65"/>
  <c r="AE54" i="65"/>
  <c r="AD54" i="65"/>
  <c r="M54" i="65"/>
  <c r="AG54" i="65" s="1"/>
  <c r="A54" i="65"/>
  <c r="AQ53" i="65"/>
  <c r="AO53" i="65"/>
  <c r="AJ53" i="65"/>
  <c r="AI53" i="65"/>
  <c r="AF53" i="65"/>
  <c r="AE53" i="65"/>
  <c r="AD53" i="65"/>
  <c r="M53" i="65"/>
  <c r="AG53" i="65"/>
  <c r="A53" i="65"/>
  <c r="AQ52" i="65"/>
  <c r="AO52" i="65"/>
  <c r="AJ52" i="65"/>
  <c r="AI52" i="65"/>
  <c r="AF52" i="65"/>
  <c r="AE52" i="65"/>
  <c r="AD52" i="65"/>
  <c r="M52" i="65"/>
  <c r="O52" i="65" s="1"/>
  <c r="A52" i="65"/>
  <c r="AQ51" i="65"/>
  <c r="AO51" i="65"/>
  <c r="AJ51" i="65"/>
  <c r="AI51" i="65"/>
  <c r="AF51" i="65"/>
  <c r="AE51" i="65"/>
  <c r="AD51" i="65"/>
  <c r="M51" i="65"/>
  <c r="T51" i="65" s="1"/>
  <c r="A51" i="65"/>
  <c r="AQ50" i="65"/>
  <c r="AJ50" i="65"/>
  <c r="AI50" i="65"/>
  <c r="AF50" i="65"/>
  <c r="AE50" i="65"/>
  <c r="AD50" i="65"/>
  <c r="M50" i="65"/>
  <c r="O50" i="65"/>
  <c r="A50" i="65"/>
  <c r="AQ49" i="65"/>
  <c r="AO49" i="65"/>
  <c r="AJ49" i="65"/>
  <c r="AI49" i="65"/>
  <c r="AF49" i="65"/>
  <c r="AE49" i="65"/>
  <c r="AD49" i="65"/>
  <c r="M49" i="65"/>
  <c r="AG49" i="65"/>
  <c r="A49" i="65"/>
  <c r="AQ48" i="65"/>
  <c r="AO48" i="65"/>
  <c r="AJ48" i="65"/>
  <c r="AI48" i="65"/>
  <c r="AF48" i="65"/>
  <c r="AE48" i="65"/>
  <c r="AD48" i="65"/>
  <c r="M48" i="65"/>
  <c r="O48" i="65" s="1"/>
  <c r="A48" i="65"/>
  <c r="AQ47" i="65"/>
  <c r="AO47" i="65"/>
  <c r="AJ47" i="65"/>
  <c r="AI47" i="65"/>
  <c r="AF47" i="65"/>
  <c r="AE47" i="65"/>
  <c r="AD47" i="65"/>
  <c r="M47" i="65"/>
  <c r="T47" i="65"/>
  <c r="A47" i="65"/>
  <c r="AQ46" i="65"/>
  <c r="AJ46" i="65"/>
  <c r="AI46" i="65"/>
  <c r="AF46" i="65"/>
  <c r="AE46" i="65"/>
  <c r="AD46" i="65"/>
  <c r="M46" i="65"/>
  <c r="O46" i="65" s="1"/>
  <c r="A46" i="65"/>
  <c r="AQ45" i="65"/>
  <c r="AO45" i="65"/>
  <c r="AJ45" i="65"/>
  <c r="AI45" i="65"/>
  <c r="AF45" i="65"/>
  <c r="AE45" i="65"/>
  <c r="AD45" i="65"/>
  <c r="M45" i="65"/>
  <c r="AG45" i="65" s="1"/>
  <c r="A45" i="65"/>
  <c r="AQ44" i="65"/>
  <c r="AO44" i="65"/>
  <c r="AJ44" i="65"/>
  <c r="AI44" i="65"/>
  <c r="AF44" i="65"/>
  <c r="AE44" i="65"/>
  <c r="AD44" i="65"/>
  <c r="M44" i="65"/>
  <c r="T44" i="65"/>
  <c r="A44" i="65"/>
  <c r="AQ43" i="65"/>
  <c r="AO43" i="65"/>
  <c r="AJ43" i="65"/>
  <c r="AI43" i="65"/>
  <c r="AF43" i="65"/>
  <c r="AE43" i="65"/>
  <c r="AD43" i="65"/>
  <c r="M43" i="65"/>
  <c r="O43" i="65" s="1"/>
  <c r="A43" i="65"/>
  <c r="AQ42" i="65"/>
  <c r="AJ42" i="65"/>
  <c r="AI42" i="65"/>
  <c r="AF42" i="65"/>
  <c r="AE42" i="65"/>
  <c r="AD42" i="65"/>
  <c r="M42" i="65"/>
  <c r="AG42" i="65"/>
  <c r="A42" i="65"/>
  <c r="AQ41" i="65"/>
  <c r="AO41" i="65"/>
  <c r="AJ41" i="65"/>
  <c r="AI41" i="65"/>
  <c r="AF41" i="65"/>
  <c r="AE41" i="65"/>
  <c r="AD41" i="65"/>
  <c r="M41" i="65"/>
  <c r="AG41" i="65"/>
  <c r="A41" i="65"/>
  <c r="AQ40" i="65"/>
  <c r="AO40" i="65"/>
  <c r="AJ40" i="65"/>
  <c r="AI40" i="65"/>
  <c r="AF40" i="65"/>
  <c r="AE40" i="65"/>
  <c r="AD40" i="65"/>
  <c r="M40" i="65"/>
  <c r="T40" i="65" s="1"/>
  <c r="A40" i="65"/>
  <c r="AQ39" i="65"/>
  <c r="AO39" i="65"/>
  <c r="AJ39" i="65"/>
  <c r="AI39" i="65"/>
  <c r="AF39" i="65"/>
  <c r="AE39" i="65"/>
  <c r="AD39" i="65"/>
  <c r="M39" i="65"/>
  <c r="O39" i="65" s="1"/>
  <c r="A39" i="65"/>
  <c r="AQ38" i="65"/>
  <c r="AJ38" i="65"/>
  <c r="AI38" i="65"/>
  <c r="AF38" i="65"/>
  <c r="AE38" i="65"/>
  <c r="AD38" i="65"/>
  <c r="M38" i="65"/>
  <c r="T38" i="65" s="1"/>
  <c r="A38" i="65"/>
  <c r="AQ37" i="65"/>
  <c r="AO37" i="65"/>
  <c r="AJ37" i="65"/>
  <c r="AI37" i="65"/>
  <c r="AF37" i="65"/>
  <c r="AE37" i="65"/>
  <c r="AD37" i="65"/>
  <c r="M37" i="65"/>
  <c r="O37" i="65" s="1"/>
  <c r="A37" i="65"/>
  <c r="AQ36" i="65"/>
  <c r="AJ36" i="65"/>
  <c r="AI36" i="65"/>
  <c r="AF36" i="65"/>
  <c r="AE36" i="65"/>
  <c r="AD36" i="65"/>
  <c r="M36" i="65"/>
  <c r="A36" i="65"/>
  <c r="AQ35" i="65"/>
  <c r="AO35" i="65"/>
  <c r="AJ35" i="65"/>
  <c r="AI35" i="65"/>
  <c r="AF35" i="65"/>
  <c r="AE35" i="65"/>
  <c r="AD35" i="65"/>
  <c r="M35" i="65"/>
  <c r="O35" i="65" s="1"/>
  <c r="A35" i="65"/>
  <c r="AQ34" i="65"/>
  <c r="AJ34" i="65"/>
  <c r="AI34" i="65"/>
  <c r="AF34" i="65"/>
  <c r="AE34" i="65"/>
  <c r="AD34" i="65"/>
  <c r="M34" i="65"/>
  <c r="AG34" i="65" s="1"/>
  <c r="A34" i="65"/>
  <c r="AQ33" i="65"/>
  <c r="AO33" i="65"/>
  <c r="AJ33" i="65"/>
  <c r="AI33" i="65"/>
  <c r="AF33" i="65"/>
  <c r="AE33" i="65"/>
  <c r="AD33" i="65"/>
  <c r="M33" i="65"/>
  <c r="O33" i="65" s="1"/>
  <c r="AH33" i="65" s="1"/>
  <c r="A33" i="65"/>
  <c r="AQ32" i="65"/>
  <c r="AO32" i="65"/>
  <c r="AJ32" i="65"/>
  <c r="AI32" i="65"/>
  <c r="AF32" i="65"/>
  <c r="AE32" i="65"/>
  <c r="AD32" i="65"/>
  <c r="M32" i="65"/>
  <c r="T32" i="65"/>
  <c r="A32" i="65"/>
  <c r="AQ31" i="65"/>
  <c r="AO31" i="65"/>
  <c r="AJ31" i="65"/>
  <c r="AI31" i="65"/>
  <c r="AF31" i="65"/>
  <c r="AE31" i="65"/>
  <c r="AD31" i="65"/>
  <c r="M31" i="65"/>
  <c r="O31" i="65" s="1"/>
  <c r="A31" i="65"/>
  <c r="AQ30" i="65"/>
  <c r="AJ30" i="65"/>
  <c r="AI30" i="65"/>
  <c r="AF30" i="65"/>
  <c r="AE30" i="65"/>
  <c r="AD30" i="65"/>
  <c r="M30" i="65"/>
  <c r="AG30" i="65" s="1"/>
  <c r="A30" i="65"/>
  <c r="AQ29" i="65"/>
  <c r="AO29" i="65"/>
  <c r="AJ29" i="65"/>
  <c r="AI29" i="65"/>
  <c r="AF29" i="65"/>
  <c r="AE29" i="65"/>
  <c r="AD29" i="65"/>
  <c r="M29" i="65"/>
  <c r="O29" i="65" s="1"/>
  <c r="AH29" i="65" s="1"/>
  <c r="A29" i="65"/>
  <c r="AQ28" i="65"/>
  <c r="AO28" i="65"/>
  <c r="AJ28" i="65"/>
  <c r="AI28" i="65"/>
  <c r="AF28" i="65"/>
  <c r="AE28" i="65"/>
  <c r="AD28" i="65"/>
  <c r="M28" i="65"/>
  <c r="AG28" i="65" s="1"/>
  <c r="A28" i="65"/>
  <c r="AQ27" i="65"/>
  <c r="AO27" i="65"/>
  <c r="AJ27" i="65"/>
  <c r="AI27" i="65"/>
  <c r="AF27" i="65"/>
  <c r="AE27" i="65"/>
  <c r="AD27" i="65"/>
  <c r="M27" i="65"/>
  <c r="O27" i="65" s="1"/>
  <c r="A27" i="65"/>
  <c r="AQ26" i="65"/>
  <c r="AJ26" i="65"/>
  <c r="AI26" i="65"/>
  <c r="AF26" i="65"/>
  <c r="AE26" i="65"/>
  <c r="AD26" i="65"/>
  <c r="M26" i="65"/>
  <c r="AG26" i="65" s="1"/>
  <c r="A26" i="65"/>
  <c r="AQ25" i="65"/>
  <c r="AO25" i="65"/>
  <c r="AJ25" i="65"/>
  <c r="AI25" i="65"/>
  <c r="AF25" i="65"/>
  <c r="AE25" i="65"/>
  <c r="AD25" i="65"/>
  <c r="M25" i="65"/>
  <c r="O25" i="65" s="1"/>
  <c r="A25" i="65"/>
  <c r="AQ24" i="65"/>
  <c r="AO24" i="65"/>
  <c r="AJ24" i="65"/>
  <c r="AI24" i="65"/>
  <c r="AF24" i="65"/>
  <c r="AE24" i="65"/>
  <c r="AD24" i="65"/>
  <c r="M24" i="65"/>
  <c r="O24" i="65" s="1"/>
  <c r="AH24" i="65" s="1"/>
  <c r="A24" i="65"/>
  <c r="AQ23" i="65"/>
  <c r="AO23" i="65"/>
  <c r="AJ23" i="65"/>
  <c r="AI23" i="65"/>
  <c r="AF23" i="65"/>
  <c r="AE23" i="65"/>
  <c r="AD23" i="65"/>
  <c r="M23" i="65"/>
  <c r="O23" i="65" s="1"/>
  <c r="AH23" i="65" s="1"/>
  <c r="A23" i="65"/>
  <c r="AQ22" i="65"/>
  <c r="AJ22" i="65"/>
  <c r="AI22" i="65"/>
  <c r="AF22" i="65"/>
  <c r="AE22" i="65"/>
  <c r="AD22" i="65"/>
  <c r="M22" i="65"/>
  <c r="AG22" i="65" s="1"/>
  <c r="A22" i="65"/>
  <c r="AQ21" i="65"/>
  <c r="AO21" i="65"/>
  <c r="AJ21" i="65"/>
  <c r="AI21" i="65"/>
  <c r="AF21" i="65"/>
  <c r="AE21" i="65"/>
  <c r="AD21" i="65"/>
  <c r="M21" i="65"/>
  <c r="O21" i="65"/>
  <c r="AH21" i="65" s="1"/>
  <c r="A21" i="65"/>
  <c r="AQ20" i="65"/>
  <c r="AO20" i="65"/>
  <c r="AJ20" i="65"/>
  <c r="AI20" i="65"/>
  <c r="AF20" i="65"/>
  <c r="AE20" i="65"/>
  <c r="AD20" i="65"/>
  <c r="M20" i="65"/>
  <c r="O20" i="65" s="1"/>
  <c r="A20" i="65"/>
  <c r="AQ19" i="65"/>
  <c r="AO19" i="65"/>
  <c r="AJ19" i="65"/>
  <c r="AI19" i="65"/>
  <c r="AF19" i="65"/>
  <c r="AE19" i="65"/>
  <c r="AD19" i="65"/>
  <c r="M19" i="65"/>
  <c r="O19" i="65" s="1"/>
  <c r="A19" i="65"/>
  <c r="AQ18" i="65"/>
  <c r="AJ18" i="65"/>
  <c r="AI18" i="65"/>
  <c r="AF18" i="65"/>
  <c r="AE18" i="65"/>
  <c r="AD18" i="65"/>
  <c r="M18" i="65"/>
  <c r="AG18" i="65" s="1"/>
  <c r="A18" i="65"/>
  <c r="AQ17" i="65"/>
  <c r="AO17" i="65"/>
  <c r="AJ17" i="65"/>
  <c r="AI17" i="65"/>
  <c r="AF17" i="65"/>
  <c r="AE17" i="65"/>
  <c r="AD17" i="65"/>
  <c r="M17" i="65"/>
  <c r="O17" i="65"/>
  <c r="A17" i="65"/>
  <c r="AQ16" i="65"/>
  <c r="AO16" i="65"/>
  <c r="AJ16" i="65"/>
  <c r="AI16" i="65"/>
  <c r="AF16" i="65"/>
  <c r="AE16" i="65"/>
  <c r="AD16" i="65"/>
  <c r="M16" i="65"/>
  <c r="AG16" i="65"/>
  <c r="A16" i="65"/>
  <c r="AQ15" i="65"/>
  <c r="AO15" i="65"/>
  <c r="AJ15" i="65"/>
  <c r="AI15" i="65"/>
  <c r="AF15" i="65"/>
  <c r="AE15" i="65"/>
  <c r="AD15" i="65"/>
  <c r="M15" i="65"/>
  <c r="O15" i="65" s="1"/>
  <c r="AH15" i="65" s="1"/>
  <c r="A15" i="65"/>
  <c r="AQ14" i="65"/>
  <c r="AO14" i="65"/>
  <c r="AJ14" i="65"/>
  <c r="AI14" i="65"/>
  <c r="AF14" i="65"/>
  <c r="AE14" i="65"/>
  <c r="AD14" i="65"/>
  <c r="M14" i="65"/>
  <c r="O14" i="65" s="1"/>
  <c r="A14" i="65"/>
  <c r="F19" i="64"/>
  <c r="G18" i="64"/>
  <c r="E18" i="64"/>
  <c r="D18" i="64"/>
  <c r="C17" i="64"/>
  <c r="C19" i="64" s="1"/>
  <c r="G19" i="64" s="1"/>
  <c r="G16" i="64"/>
  <c r="C15" i="64"/>
  <c r="G15" i="64" s="1"/>
  <c r="G14" i="64"/>
  <c r="E14" i="64"/>
  <c r="D14" i="64"/>
  <c r="G13" i="64"/>
  <c r="E13" i="64"/>
  <c r="D13" i="64"/>
  <c r="D19" i="64" s="1"/>
  <c r="M107" i="63"/>
  <c r="A107" i="63"/>
  <c r="M106" i="63"/>
  <c r="A106" i="63"/>
  <c r="M105" i="63"/>
  <c r="A105" i="63"/>
  <c r="M104" i="63"/>
  <c r="A104" i="63"/>
  <c r="M103" i="63"/>
  <c r="A103" i="63"/>
  <c r="M102" i="63"/>
  <c r="A102" i="63"/>
  <c r="M101" i="63"/>
  <c r="A101" i="63"/>
  <c r="M100" i="63"/>
  <c r="A100" i="63"/>
  <c r="M99" i="63"/>
  <c r="A99" i="63"/>
  <c r="M98" i="63"/>
  <c r="A98" i="63"/>
  <c r="M97" i="63"/>
  <c r="A97" i="63"/>
  <c r="M96" i="63"/>
  <c r="A96" i="63"/>
  <c r="M95" i="63"/>
  <c r="A95" i="63"/>
  <c r="M94" i="63"/>
  <c r="A94" i="63"/>
  <c r="M93" i="63"/>
  <c r="J93" i="63"/>
  <c r="I93" i="63"/>
  <c r="A93" i="63"/>
  <c r="M92" i="63"/>
  <c r="J92" i="63"/>
  <c r="I92" i="63"/>
  <c r="A92" i="63"/>
  <c r="M91" i="63"/>
  <c r="J91" i="63"/>
  <c r="I91" i="63"/>
  <c r="A91" i="63"/>
  <c r="M90" i="63"/>
  <c r="J90" i="63"/>
  <c r="I90" i="63"/>
  <c r="A90" i="63"/>
  <c r="M89" i="63"/>
  <c r="J89" i="63"/>
  <c r="I89" i="63"/>
  <c r="A89" i="63"/>
  <c r="M88" i="63"/>
  <c r="J88" i="63"/>
  <c r="I88" i="63"/>
  <c r="A88" i="63"/>
  <c r="M87" i="63"/>
  <c r="J87" i="63"/>
  <c r="I87" i="63"/>
  <c r="A87" i="63"/>
  <c r="M86" i="63"/>
  <c r="J86" i="63"/>
  <c r="I86" i="63"/>
  <c r="A86" i="63"/>
  <c r="M85" i="63"/>
  <c r="J85" i="63"/>
  <c r="I85" i="63"/>
  <c r="A85" i="63"/>
  <c r="M84" i="63"/>
  <c r="J84" i="63"/>
  <c r="I84" i="63"/>
  <c r="A84" i="63"/>
  <c r="M83" i="63"/>
  <c r="J83" i="63"/>
  <c r="I83" i="63"/>
  <c r="A83" i="63"/>
  <c r="M82" i="63"/>
  <c r="J82" i="63"/>
  <c r="I82" i="63"/>
  <c r="A82" i="63"/>
  <c r="M81" i="63"/>
  <c r="J81" i="63"/>
  <c r="I81" i="63"/>
  <c r="A81" i="63"/>
  <c r="M80" i="63"/>
  <c r="J80" i="63"/>
  <c r="I80" i="63"/>
  <c r="A80" i="63"/>
  <c r="M79" i="63"/>
  <c r="J79" i="63"/>
  <c r="I79" i="63"/>
  <c r="A79" i="63"/>
  <c r="M78" i="63"/>
  <c r="J78" i="63"/>
  <c r="I78" i="63"/>
  <c r="A78" i="63"/>
  <c r="M77" i="63"/>
  <c r="J77" i="63"/>
  <c r="I77" i="63"/>
  <c r="A77" i="63"/>
  <c r="M76" i="63"/>
  <c r="J76" i="63"/>
  <c r="I76" i="63"/>
  <c r="A76" i="63"/>
  <c r="M75" i="63"/>
  <c r="J75" i="63"/>
  <c r="I75" i="63"/>
  <c r="A75" i="63"/>
  <c r="M74" i="63"/>
  <c r="J74" i="63"/>
  <c r="I74" i="63"/>
  <c r="A74" i="63"/>
  <c r="M73" i="63"/>
  <c r="J73" i="63"/>
  <c r="I73" i="63"/>
  <c r="A73" i="63"/>
  <c r="M72" i="63"/>
  <c r="J72" i="63"/>
  <c r="I72" i="63"/>
  <c r="A72" i="63"/>
  <c r="M71" i="63"/>
  <c r="J71" i="63"/>
  <c r="I71" i="63"/>
  <c r="A71" i="63"/>
  <c r="M70" i="63"/>
  <c r="J70" i="63"/>
  <c r="I70" i="63"/>
  <c r="A70" i="63"/>
  <c r="M69" i="63"/>
  <c r="J69" i="63"/>
  <c r="I69" i="63"/>
  <c r="A69" i="63"/>
  <c r="M68" i="63"/>
  <c r="J68" i="63"/>
  <c r="I68" i="63"/>
  <c r="A68" i="63"/>
  <c r="M67" i="63"/>
  <c r="J67" i="63"/>
  <c r="I67" i="63"/>
  <c r="A67" i="63"/>
  <c r="M66" i="63"/>
  <c r="J66" i="63"/>
  <c r="I66" i="63"/>
  <c r="A66" i="63"/>
  <c r="M65" i="63"/>
  <c r="J65" i="63"/>
  <c r="I65" i="63"/>
  <c r="A65" i="63"/>
  <c r="M64" i="63"/>
  <c r="J64" i="63"/>
  <c r="I64" i="63"/>
  <c r="A64" i="63"/>
  <c r="M63" i="63"/>
  <c r="J63" i="63"/>
  <c r="I63" i="63"/>
  <c r="A63" i="63"/>
  <c r="M62" i="63"/>
  <c r="J62" i="63"/>
  <c r="I62" i="63"/>
  <c r="A62" i="63"/>
  <c r="M61" i="63"/>
  <c r="J61" i="63"/>
  <c r="I61" i="63"/>
  <c r="A61" i="63"/>
  <c r="M60" i="63"/>
  <c r="J60" i="63"/>
  <c r="I60" i="63"/>
  <c r="A60" i="63"/>
  <c r="M59" i="63"/>
  <c r="J59" i="63"/>
  <c r="I59" i="63"/>
  <c r="A59" i="63"/>
  <c r="M58" i="63"/>
  <c r="J58" i="63"/>
  <c r="I58" i="63"/>
  <c r="A58" i="63"/>
  <c r="M57" i="63"/>
  <c r="J57" i="63"/>
  <c r="I57" i="63"/>
  <c r="A57" i="63"/>
  <c r="M56" i="63"/>
  <c r="J56" i="63"/>
  <c r="I56" i="63"/>
  <c r="A56" i="63"/>
  <c r="M55" i="63"/>
  <c r="J55" i="63"/>
  <c r="I55" i="63"/>
  <c r="A55" i="63"/>
  <c r="M54" i="63"/>
  <c r="J54" i="63"/>
  <c r="I54" i="63"/>
  <c r="A54" i="63"/>
  <c r="M53" i="63"/>
  <c r="J53" i="63"/>
  <c r="I53" i="63"/>
  <c r="A53" i="63"/>
  <c r="M52" i="63"/>
  <c r="J52" i="63"/>
  <c r="I52" i="63"/>
  <c r="A52" i="63"/>
  <c r="M51" i="63"/>
  <c r="J51" i="63"/>
  <c r="I51" i="63"/>
  <c r="A51" i="63"/>
  <c r="M50" i="63"/>
  <c r="J50" i="63"/>
  <c r="I50" i="63"/>
  <c r="A50" i="63"/>
  <c r="M49" i="63"/>
  <c r="J49" i="63"/>
  <c r="I49" i="63"/>
  <c r="A49" i="63"/>
  <c r="M48" i="63"/>
  <c r="J48" i="63"/>
  <c r="I48" i="63"/>
  <c r="A48" i="63"/>
  <c r="M47" i="63"/>
  <c r="J47" i="63"/>
  <c r="I47" i="63"/>
  <c r="A47" i="63"/>
  <c r="M46" i="63"/>
  <c r="J46" i="63"/>
  <c r="I46" i="63"/>
  <c r="A46" i="63"/>
  <c r="M45" i="63"/>
  <c r="J45" i="63"/>
  <c r="I45" i="63"/>
  <c r="A45" i="63"/>
  <c r="M44" i="63"/>
  <c r="J44" i="63"/>
  <c r="I44" i="63"/>
  <c r="A44" i="63"/>
  <c r="M43" i="63"/>
  <c r="J43" i="63"/>
  <c r="I43" i="63"/>
  <c r="A43" i="63"/>
  <c r="M42" i="63"/>
  <c r="J42" i="63"/>
  <c r="I42" i="63"/>
  <c r="A42" i="63"/>
  <c r="M41" i="63"/>
  <c r="J41" i="63"/>
  <c r="I41" i="63"/>
  <c r="A41" i="63"/>
  <c r="M40" i="63"/>
  <c r="J40" i="63"/>
  <c r="I40" i="63"/>
  <c r="A40" i="63"/>
  <c r="M39" i="63"/>
  <c r="J39" i="63"/>
  <c r="I39" i="63"/>
  <c r="A39" i="63"/>
  <c r="M38" i="63"/>
  <c r="J38" i="63"/>
  <c r="I38" i="63"/>
  <c r="A38" i="63"/>
  <c r="M37" i="63"/>
  <c r="J37" i="63"/>
  <c r="I37" i="63"/>
  <c r="A37" i="63"/>
  <c r="M36" i="63"/>
  <c r="J36" i="63"/>
  <c r="I36" i="63"/>
  <c r="A36" i="63"/>
  <c r="M35" i="63"/>
  <c r="J35" i="63"/>
  <c r="I35" i="63"/>
  <c r="A35" i="63"/>
  <c r="M34" i="63"/>
  <c r="J34" i="63"/>
  <c r="I34" i="63"/>
  <c r="A34" i="63"/>
  <c r="M33" i="63"/>
  <c r="J33" i="63"/>
  <c r="I33" i="63"/>
  <c r="A33" i="63"/>
  <c r="M32" i="63"/>
  <c r="J32" i="63"/>
  <c r="I32" i="63"/>
  <c r="A32" i="63"/>
  <c r="M31" i="63"/>
  <c r="K31" i="63"/>
  <c r="J31" i="63"/>
  <c r="I31" i="63"/>
  <c r="A31" i="63"/>
  <c r="M30" i="63"/>
  <c r="J30" i="63"/>
  <c r="I30" i="63"/>
  <c r="A30" i="63"/>
  <c r="M29" i="63"/>
  <c r="J29" i="63"/>
  <c r="I29" i="63"/>
  <c r="A29" i="63"/>
  <c r="M28" i="63"/>
  <c r="J28" i="63"/>
  <c r="I28" i="63"/>
  <c r="A28" i="63"/>
  <c r="M27" i="63"/>
  <c r="J27" i="63"/>
  <c r="I27" i="63"/>
  <c r="A27" i="63"/>
  <c r="M26" i="63"/>
  <c r="J26" i="63"/>
  <c r="I26" i="63"/>
  <c r="A26" i="63"/>
  <c r="M25" i="63"/>
  <c r="J25" i="63"/>
  <c r="I25" i="63"/>
  <c r="A25" i="63"/>
  <c r="M24" i="63"/>
  <c r="J24" i="63"/>
  <c r="I24" i="63"/>
  <c r="A24" i="63"/>
  <c r="M23" i="63"/>
  <c r="J23" i="63"/>
  <c r="I23" i="63"/>
  <c r="A23" i="63"/>
  <c r="M22" i="63"/>
  <c r="J22" i="63"/>
  <c r="I22" i="63"/>
  <c r="A22" i="63"/>
  <c r="M21" i="63"/>
  <c r="J21" i="63"/>
  <c r="I21" i="63"/>
  <c r="A21" i="63"/>
  <c r="M20" i="63"/>
  <c r="J20" i="63"/>
  <c r="I20" i="63"/>
  <c r="A20" i="63"/>
  <c r="M19" i="63"/>
  <c r="J19" i="63"/>
  <c r="I19" i="63"/>
  <c r="A19" i="63"/>
  <c r="M18" i="63"/>
  <c r="J18" i="63"/>
  <c r="A18" i="63"/>
  <c r="M17" i="63"/>
  <c r="J17" i="63"/>
  <c r="I17" i="63"/>
  <c r="A17" i="63"/>
  <c r="M16" i="63"/>
  <c r="J16" i="63"/>
  <c r="I16" i="63"/>
  <c r="A16" i="63"/>
  <c r="M15" i="63"/>
  <c r="A15" i="63"/>
  <c r="M14" i="63"/>
  <c r="J14" i="63"/>
  <c r="I14" i="63"/>
  <c r="A14" i="63"/>
  <c r="H13" i="63"/>
  <c r="H108" i="63" s="1"/>
  <c r="M108" i="63" s="1"/>
  <c r="A13" i="63"/>
  <c r="M12" i="63"/>
  <c r="J12" i="63"/>
  <c r="I12" i="63"/>
  <c r="A12" i="63"/>
  <c r="K32" i="58"/>
  <c r="R16" i="57"/>
  <c r="R53" i="57"/>
  <c r="N53" i="57"/>
  <c r="Q53" i="57"/>
  <c r="Q21" i="57"/>
  <c r="Q29" i="57"/>
  <c r="Q47" i="57"/>
  <c r="Q54" i="57"/>
  <c r="L28" i="57"/>
  <c r="R28" i="57" s="1"/>
  <c r="L20" i="57"/>
  <c r="R20" i="57"/>
  <c r="L48" i="57"/>
  <c r="R48" i="57" s="1"/>
  <c r="L50" i="57"/>
  <c r="L45" i="57"/>
  <c r="S45" i="57" s="1"/>
  <c r="AL78" i="56"/>
  <c r="AL77" i="56"/>
  <c r="L74" i="56"/>
  <c r="AG74" i="56" s="1"/>
  <c r="L77" i="56"/>
  <c r="AC79" i="56"/>
  <c r="AJ78" i="56"/>
  <c r="AB79" i="56"/>
  <c r="AI78" i="56"/>
  <c r="AA79" i="56"/>
  <c r="Z79" i="56"/>
  <c r="Y79" i="56"/>
  <c r="AF78" i="56"/>
  <c r="X79" i="56"/>
  <c r="AE78" i="56"/>
  <c r="W79" i="56"/>
  <c r="AD78" i="56"/>
  <c r="P79" i="56"/>
  <c r="AJ79" i="56" s="1"/>
  <c r="O79" i="56"/>
  <c r="M79" i="56"/>
  <c r="K79" i="56"/>
  <c r="N78" i="56"/>
  <c r="AH78" i="56" s="1"/>
  <c r="T78" i="56"/>
  <c r="J79" i="56"/>
  <c r="I79" i="56"/>
  <c r="H79" i="56"/>
  <c r="G79" i="56"/>
  <c r="AE79" i="56" s="1"/>
  <c r="F79" i="56"/>
  <c r="A78" i="56"/>
  <c r="I101" i="55"/>
  <c r="AL13" i="55"/>
  <c r="AL14" i="55"/>
  <c r="AL15" i="55"/>
  <c r="AL16" i="55"/>
  <c r="AL17" i="55"/>
  <c r="AL18" i="55"/>
  <c r="AL19" i="55"/>
  <c r="AL20" i="55"/>
  <c r="AL21" i="55"/>
  <c r="AL22" i="55"/>
  <c r="AL23" i="55"/>
  <c r="AL24" i="55"/>
  <c r="AL25" i="55"/>
  <c r="AL26" i="55"/>
  <c r="AL27" i="55"/>
  <c r="AL28" i="55"/>
  <c r="AL29" i="55"/>
  <c r="AL30" i="55"/>
  <c r="AL31" i="55"/>
  <c r="AL32" i="55"/>
  <c r="AL33" i="55"/>
  <c r="AL34" i="55"/>
  <c r="AL35" i="55"/>
  <c r="AL36" i="55"/>
  <c r="AL37" i="55"/>
  <c r="AL38" i="55"/>
  <c r="AL39" i="55"/>
  <c r="AL40" i="55"/>
  <c r="AL41" i="55"/>
  <c r="AL42" i="55"/>
  <c r="AL43" i="55"/>
  <c r="AL44" i="55"/>
  <c r="AL45" i="55"/>
  <c r="AL46" i="55"/>
  <c r="AL47" i="55"/>
  <c r="AL48" i="55"/>
  <c r="AL49" i="55"/>
  <c r="AL50" i="55"/>
  <c r="AL51" i="55"/>
  <c r="AL52" i="55"/>
  <c r="AL53" i="55"/>
  <c r="AL54" i="55"/>
  <c r="AL55" i="55"/>
  <c r="AL56" i="55"/>
  <c r="AL57" i="55"/>
  <c r="AL58" i="55"/>
  <c r="AL59" i="55"/>
  <c r="AL60" i="55"/>
  <c r="AL61" i="55"/>
  <c r="AL62" i="55"/>
  <c r="AL63" i="55"/>
  <c r="AL64" i="55"/>
  <c r="AL65" i="55"/>
  <c r="AL66" i="55"/>
  <c r="AL67" i="55"/>
  <c r="AL68" i="55"/>
  <c r="AL69" i="55"/>
  <c r="AL70" i="55"/>
  <c r="AL71" i="55"/>
  <c r="AL72" i="55"/>
  <c r="AL73" i="55"/>
  <c r="AL74" i="55"/>
  <c r="AL75" i="55"/>
  <c r="AL76" i="55"/>
  <c r="AL77" i="55"/>
  <c r="AL78" i="55"/>
  <c r="AL79" i="55"/>
  <c r="AL80" i="55"/>
  <c r="AL81" i="55"/>
  <c r="AL82" i="55"/>
  <c r="AL83" i="55"/>
  <c r="AL84" i="55"/>
  <c r="AL85" i="55"/>
  <c r="AL86" i="55"/>
  <c r="AL87" i="55"/>
  <c r="AL88" i="55"/>
  <c r="AL89" i="55"/>
  <c r="AL90" i="55"/>
  <c r="AL91" i="55"/>
  <c r="AL92" i="55"/>
  <c r="AL93" i="55"/>
  <c r="AL94" i="55"/>
  <c r="AL95" i="55"/>
  <c r="AL96" i="55"/>
  <c r="AL97" i="55"/>
  <c r="AL98" i="55"/>
  <c r="AL99" i="55"/>
  <c r="AL100" i="55"/>
  <c r="AL12" i="55"/>
  <c r="AL12" i="54"/>
  <c r="AL13" i="54"/>
  <c r="M12" i="58"/>
  <c r="M13" i="58"/>
  <c r="M14" i="58"/>
  <c r="AG14" i="58" s="1"/>
  <c r="M15" i="58"/>
  <c r="AG15" i="58" s="1"/>
  <c r="M16" i="58"/>
  <c r="AG16" i="58" s="1"/>
  <c r="M17" i="58"/>
  <c r="M18" i="58"/>
  <c r="M19" i="58"/>
  <c r="M20" i="58"/>
  <c r="M21" i="58"/>
  <c r="M22" i="58"/>
  <c r="M23" i="58"/>
  <c r="M11" i="58"/>
  <c r="I24" i="58"/>
  <c r="L12" i="57"/>
  <c r="R12" i="57" s="1"/>
  <c r="L13" i="57"/>
  <c r="L14" i="57"/>
  <c r="L15" i="57"/>
  <c r="AF15" i="57" s="1"/>
  <c r="R15" i="57"/>
  <c r="L17" i="57"/>
  <c r="R17" i="57" s="1"/>
  <c r="L18" i="57"/>
  <c r="R18" i="57" s="1"/>
  <c r="L19" i="57"/>
  <c r="R19" i="57"/>
  <c r="L21" i="57"/>
  <c r="R21" i="57" s="1"/>
  <c r="L22" i="57"/>
  <c r="R22" i="57" s="1"/>
  <c r="L23" i="57"/>
  <c r="R23" i="57" s="1"/>
  <c r="L24" i="57"/>
  <c r="R24" i="57" s="1"/>
  <c r="L25" i="57"/>
  <c r="L26" i="57"/>
  <c r="L27" i="57"/>
  <c r="L29" i="57"/>
  <c r="R29" i="57" s="1"/>
  <c r="L30" i="57"/>
  <c r="AF30" i="57"/>
  <c r="L31" i="57"/>
  <c r="R31" i="57" s="1"/>
  <c r="L32" i="57"/>
  <c r="R32" i="57" s="1"/>
  <c r="L33" i="57"/>
  <c r="L34" i="57"/>
  <c r="R34" i="57" s="1"/>
  <c r="L35" i="57"/>
  <c r="AF35" i="57" s="1"/>
  <c r="L36" i="57"/>
  <c r="L37" i="57"/>
  <c r="R37" i="57" s="1"/>
  <c r="L38" i="57"/>
  <c r="R38" i="57"/>
  <c r="L39" i="57"/>
  <c r="T39" i="57" s="1"/>
  <c r="L40" i="57"/>
  <c r="AF40" i="57" s="1"/>
  <c r="L41" i="57"/>
  <c r="R41" i="57" s="1"/>
  <c r="L42" i="57"/>
  <c r="L43" i="57"/>
  <c r="L44" i="57"/>
  <c r="R44" i="57" s="1"/>
  <c r="L46" i="57"/>
  <c r="L47" i="57"/>
  <c r="R47" i="57" s="1"/>
  <c r="L49" i="57"/>
  <c r="R49" i="57"/>
  <c r="L51" i="57"/>
  <c r="AF51" i="57" s="1"/>
  <c r="L52" i="57"/>
  <c r="R52" i="57" s="1"/>
  <c r="L54" i="57"/>
  <c r="L55" i="57"/>
  <c r="L56" i="57"/>
  <c r="R56" i="57" s="1"/>
  <c r="L11" i="57"/>
  <c r="H57" i="57"/>
  <c r="L13" i="56"/>
  <c r="L14" i="56"/>
  <c r="L15" i="56"/>
  <c r="L16" i="56"/>
  <c r="N16" i="56" s="1"/>
  <c r="AH16" i="56" s="1"/>
  <c r="L17" i="56"/>
  <c r="L18" i="56"/>
  <c r="AG18" i="56" s="1"/>
  <c r="L19" i="56"/>
  <c r="L20" i="56"/>
  <c r="AG20" i="56"/>
  <c r="L22" i="56"/>
  <c r="AG22" i="56" s="1"/>
  <c r="L23" i="56"/>
  <c r="L24" i="56"/>
  <c r="N24" i="56" s="1"/>
  <c r="AH24" i="56" s="1"/>
  <c r="L25" i="56"/>
  <c r="N25" i="56" s="1"/>
  <c r="AH25" i="56" s="1"/>
  <c r="L26" i="56"/>
  <c r="AG26" i="56" s="1"/>
  <c r="L27" i="56"/>
  <c r="L29" i="56"/>
  <c r="T29" i="56" s="1"/>
  <c r="L30" i="56"/>
  <c r="L31" i="56"/>
  <c r="L32" i="56"/>
  <c r="T32" i="56" s="1"/>
  <c r="L33" i="56"/>
  <c r="T33" i="56" s="1"/>
  <c r="L34" i="56"/>
  <c r="L35" i="56"/>
  <c r="L36" i="56"/>
  <c r="L37" i="56"/>
  <c r="AG37" i="56"/>
  <c r="L38" i="56"/>
  <c r="AG38" i="56" s="1"/>
  <c r="L39" i="56"/>
  <c r="L40" i="56"/>
  <c r="L41" i="56"/>
  <c r="L42" i="56"/>
  <c r="AG42" i="56" s="1"/>
  <c r="L43" i="56"/>
  <c r="L44" i="56"/>
  <c r="AG44" i="56" s="1"/>
  <c r="L45" i="56"/>
  <c r="L46" i="56"/>
  <c r="L47" i="56"/>
  <c r="L48" i="56"/>
  <c r="T48" i="56" s="1"/>
  <c r="L49" i="56"/>
  <c r="N49" i="56" s="1"/>
  <c r="AH49" i="56" s="1"/>
  <c r="L50" i="56"/>
  <c r="L51" i="56"/>
  <c r="AG51" i="56" s="1"/>
  <c r="L52" i="56"/>
  <c r="L53" i="56"/>
  <c r="AG53" i="56" s="1"/>
  <c r="L54" i="56"/>
  <c r="L55" i="56"/>
  <c r="L56" i="56"/>
  <c r="L57" i="56"/>
  <c r="L58" i="56"/>
  <c r="AG58" i="56" s="1"/>
  <c r="L59" i="56"/>
  <c r="L60" i="56"/>
  <c r="AG60" i="56" s="1"/>
  <c r="L61" i="56"/>
  <c r="AG61" i="56" s="1"/>
  <c r="L62" i="56"/>
  <c r="L63" i="56"/>
  <c r="T63" i="56" s="1"/>
  <c r="L64" i="56"/>
  <c r="T64" i="56" s="1"/>
  <c r="L65" i="56"/>
  <c r="T65" i="56" s="1"/>
  <c r="L66" i="56"/>
  <c r="L67" i="56"/>
  <c r="T67" i="56" s="1"/>
  <c r="L68" i="56"/>
  <c r="T68" i="56" s="1"/>
  <c r="L69" i="56"/>
  <c r="AG69" i="56" s="1"/>
  <c r="L70" i="56"/>
  <c r="AG70" i="56" s="1"/>
  <c r="L71" i="56"/>
  <c r="L75" i="56"/>
  <c r="L76" i="56"/>
  <c r="AG76" i="56"/>
  <c r="L12" i="56"/>
  <c r="J101" i="55"/>
  <c r="L12" i="55"/>
  <c r="T12" i="55"/>
  <c r="L79" i="55"/>
  <c r="N79" i="55" s="1"/>
  <c r="AH79" i="55" s="1"/>
  <c r="L13" i="55"/>
  <c r="L14" i="55"/>
  <c r="L15" i="55"/>
  <c r="L16" i="55"/>
  <c r="AG16" i="55" s="1"/>
  <c r="L17" i="55"/>
  <c r="L18" i="55"/>
  <c r="L19" i="55"/>
  <c r="L20" i="55"/>
  <c r="T20" i="55" s="1"/>
  <c r="L21" i="55"/>
  <c r="L22" i="55"/>
  <c r="T22" i="55" s="1"/>
  <c r="L23" i="55"/>
  <c r="AG23" i="55" s="1"/>
  <c r="L24" i="55"/>
  <c r="AG24" i="55" s="1"/>
  <c r="L25" i="55"/>
  <c r="L26" i="55"/>
  <c r="AG26" i="55" s="1"/>
  <c r="L27" i="55"/>
  <c r="L28" i="55"/>
  <c r="AG28" i="55" s="1"/>
  <c r="L29" i="55"/>
  <c r="N29" i="55" s="1"/>
  <c r="AH29" i="55" s="1"/>
  <c r="L30" i="55"/>
  <c r="L31" i="55"/>
  <c r="L32" i="55"/>
  <c r="AG32" i="55" s="1"/>
  <c r="L33" i="55"/>
  <c r="L34" i="55"/>
  <c r="L35" i="55"/>
  <c r="L36" i="55"/>
  <c r="AG36" i="55"/>
  <c r="L37" i="55"/>
  <c r="L38" i="55"/>
  <c r="L39" i="55"/>
  <c r="L40" i="55"/>
  <c r="T40" i="55"/>
  <c r="L41" i="55"/>
  <c r="L42" i="55"/>
  <c r="L43" i="55"/>
  <c r="L44" i="55"/>
  <c r="N44" i="55" s="1"/>
  <c r="AH44" i="55" s="1"/>
  <c r="L45" i="55"/>
  <c r="L46" i="55"/>
  <c r="L47" i="55"/>
  <c r="AG47" i="55" s="1"/>
  <c r="L48" i="55"/>
  <c r="AG48" i="55" s="1"/>
  <c r="L49" i="55"/>
  <c r="L50" i="55"/>
  <c r="L51" i="55"/>
  <c r="L52" i="55"/>
  <c r="T52" i="55" s="1"/>
  <c r="L53" i="55"/>
  <c r="L54" i="55"/>
  <c r="L55" i="55"/>
  <c r="T55" i="55" s="1"/>
  <c r="L56" i="55"/>
  <c r="AG56" i="55" s="1"/>
  <c r="L57" i="55"/>
  <c r="AG57" i="55" s="1"/>
  <c r="L58" i="55"/>
  <c r="AG58" i="55" s="1"/>
  <c r="L59" i="55"/>
  <c r="L60" i="55"/>
  <c r="N60" i="55"/>
  <c r="AH60" i="55"/>
  <c r="L61" i="55"/>
  <c r="L62" i="55"/>
  <c r="L63" i="55"/>
  <c r="N63" i="55" s="1"/>
  <c r="AH63" i="55" s="1"/>
  <c r="L64" i="55"/>
  <c r="N64" i="55" s="1"/>
  <c r="AH64" i="55" s="1"/>
  <c r="L65" i="55"/>
  <c r="N65" i="55" s="1"/>
  <c r="L66" i="55"/>
  <c r="T66" i="55" s="1"/>
  <c r="L67" i="55"/>
  <c r="L68" i="55"/>
  <c r="T68" i="55"/>
  <c r="L69" i="55"/>
  <c r="AG69" i="55" s="1"/>
  <c r="L70" i="55"/>
  <c r="L71" i="55"/>
  <c r="L72" i="55"/>
  <c r="AG72" i="55"/>
  <c r="L73" i="55"/>
  <c r="L74" i="55"/>
  <c r="L75" i="55"/>
  <c r="L76" i="55"/>
  <c r="N76" i="55" s="1"/>
  <c r="AH76" i="55" s="1"/>
  <c r="L77" i="55"/>
  <c r="T77" i="55" s="1"/>
  <c r="L78" i="55"/>
  <c r="T78" i="55" s="1"/>
  <c r="L80" i="55"/>
  <c r="L81" i="55"/>
  <c r="T81" i="55"/>
  <c r="L82" i="55"/>
  <c r="AG82" i="55" s="1"/>
  <c r="L83" i="55"/>
  <c r="L84" i="55"/>
  <c r="L85" i="55"/>
  <c r="N85" i="55" s="1"/>
  <c r="AH85" i="55" s="1"/>
  <c r="T85" i="55"/>
  <c r="L86" i="55"/>
  <c r="L87" i="55"/>
  <c r="L88" i="55"/>
  <c r="L89" i="55"/>
  <c r="T89" i="55" s="1"/>
  <c r="L90" i="55"/>
  <c r="L91" i="55"/>
  <c r="L92" i="55"/>
  <c r="L93" i="55"/>
  <c r="AG93" i="55" s="1"/>
  <c r="L94" i="55"/>
  <c r="T94" i="55" s="1"/>
  <c r="L95" i="55"/>
  <c r="L96" i="55"/>
  <c r="L97" i="55"/>
  <c r="L98" i="55"/>
  <c r="L99" i="55"/>
  <c r="L100" i="55"/>
  <c r="N100" i="55" s="1"/>
  <c r="AH100" i="55" s="1"/>
  <c r="L97" i="54"/>
  <c r="L13" i="54"/>
  <c r="L14" i="54"/>
  <c r="L15" i="54"/>
  <c r="L16" i="54"/>
  <c r="T16" i="54" s="1"/>
  <c r="L17" i="54"/>
  <c r="L18" i="54"/>
  <c r="L19" i="54"/>
  <c r="AG19" i="54" s="1"/>
  <c r="L20" i="54"/>
  <c r="L21" i="54"/>
  <c r="L22" i="54"/>
  <c r="L23" i="54"/>
  <c r="AG23" i="54" s="1"/>
  <c r="L24" i="54"/>
  <c r="L25" i="54"/>
  <c r="L26" i="54"/>
  <c r="L27" i="54"/>
  <c r="AG27" i="54" s="1"/>
  <c r="L28" i="54"/>
  <c r="L29" i="54"/>
  <c r="L30" i="54"/>
  <c r="L31" i="54"/>
  <c r="AG31" i="54" s="1"/>
  <c r="L32" i="54"/>
  <c r="L33" i="54"/>
  <c r="L34" i="54"/>
  <c r="L35" i="54"/>
  <c r="AG35" i="54" s="1"/>
  <c r="L36" i="54"/>
  <c r="L37" i="54"/>
  <c r="L38" i="54"/>
  <c r="T38" i="54" s="1"/>
  <c r="L39" i="54"/>
  <c r="T39" i="54" s="1"/>
  <c r="L40" i="54"/>
  <c r="T40" i="54" s="1"/>
  <c r="L41" i="54"/>
  <c r="L42" i="54"/>
  <c r="L43" i="54"/>
  <c r="N43" i="54" s="1"/>
  <c r="AH43" i="54" s="1"/>
  <c r="L44" i="54"/>
  <c r="L45" i="54"/>
  <c r="L46" i="54"/>
  <c r="L47" i="54"/>
  <c r="N47" i="54" s="1"/>
  <c r="L48" i="54"/>
  <c r="L49" i="54"/>
  <c r="L50" i="54"/>
  <c r="L51" i="54"/>
  <c r="N51" i="54" s="1"/>
  <c r="AH51" i="54" s="1"/>
  <c r="L52" i="54"/>
  <c r="L53" i="54"/>
  <c r="L54" i="54"/>
  <c r="N54" i="54" s="1"/>
  <c r="AH54" i="54" s="1"/>
  <c r="L55" i="54"/>
  <c r="T55" i="54" s="1"/>
  <c r="L56" i="54"/>
  <c r="L57" i="54"/>
  <c r="L58" i="54"/>
  <c r="L59" i="54"/>
  <c r="AG59" i="54" s="1"/>
  <c r="L60" i="54"/>
  <c r="L61" i="54"/>
  <c r="L62" i="54"/>
  <c r="N62" i="54" s="1"/>
  <c r="AH62" i="54" s="1"/>
  <c r="L63" i="54"/>
  <c r="AG63" i="54" s="1"/>
  <c r="L64" i="54"/>
  <c r="T64" i="54" s="1"/>
  <c r="L65" i="54"/>
  <c r="L66" i="54"/>
  <c r="L67" i="54"/>
  <c r="AG67" i="54" s="1"/>
  <c r="L68" i="54"/>
  <c r="L69" i="54"/>
  <c r="L70" i="54"/>
  <c r="L71" i="54"/>
  <c r="AG71" i="54" s="1"/>
  <c r="L72" i="54"/>
  <c r="T72" i="54" s="1"/>
  <c r="L73" i="54"/>
  <c r="L74" i="54"/>
  <c r="L75" i="54"/>
  <c r="N75" i="54" s="1"/>
  <c r="AH75" i="54" s="1"/>
  <c r="L76" i="54"/>
  <c r="L77" i="54"/>
  <c r="L78" i="54"/>
  <c r="L79" i="54"/>
  <c r="L80" i="54"/>
  <c r="L81" i="54"/>
  <c r="L82" i="54"/>
  <c r="L83" i="54"/>
  <c r="N83" i="54" s="1"/>
  <c r="AH83" i="54" s="1"/>
  <c r="L84" i="54"/>
  <c r="L85" i="54"/>
  <c r="L86" i="54"/>
  <c r="T86" i="54" s="1"/>
  <c r="L87" i="54"/>
  <c r="T87" i="54" s="1"/>
  <c r="L88" i="54"/>
  <c r="T88" i="54" s="1"/>
  <c r="L89" i="54"/>
  <c r="L90" i="54"/>
  <c r="L91" i="54"/>
  <c r="L92" i="54"/>
  <c r="L93" i="54"/>
  <c r="L94" i="54"/>
  <c r="L95" i="54"/>
  <c r="T95" i="54" s="1"/>
  <c r="L96" i="54"/>
  <c r="T96" i="54" s="1"/>
  <c r="L12" i="54"/>
  <c r="K98" i="54"/>
  <c r="H98" i="54"/>
  <c r="M25" i="53"/>
  <c r="K25" i="53"/>
  <c r="L13" i="53"/>
  <c r="L14" i="53"/>
  <c r="AG14" i="53" s="1"/>
  <c r="L15" i="53"/>
  <c r="L16" i="53"/>
  <c r="L17" i="53"/>
  <c r="N17" i="53" s="1"/>
  <c r="AH17" i="53" s="1"/>
  <c r="L18" i="53"/>
  <c r="L19" i="53"/>
  <c r="L20" i="53"/>
  <c r="N20" i="53" s="1"/>
  <c r="AH20" i="53" s="1"/>
  <c r="L21" i="53"/>
  <c r="L22" i="53"/>
  <c r="AG22" i="53" s="1"/>
  <c r="L23" i="53"/>
  <c r="L24" i="53"/>
  <c r="H25" i="53"/>
  <c r="AL14" i="53"/>
  <c r="AL15" i="53"/>
  <c r="AL16" i="53"/>
  <c r="AL17" i="53"/>
  <c r="AL18" i="53"/>
  <c r="AL19" i="53"/>
  <c r="AL20" i="53"/>
  <c r="AL21" i="53"/>
  <c r="AL22" i="53"/>
  <c r="AL23" i="53"/>
  <c r="AL24" i="53"/>
  <c r="AL13" i="53"/>
  <c r="AG18" i="58"/>
  <c r="O11" i="58"/>
  <c r="T29" i="57"/>
  <c r="AF56" i="57"/>
  <c r="AG13" i="56"/>
  <c r="AG17" i="56"/>
  <c r="AG21" i="56"/>
  <c r="N29" i="56"/>
  <c r="AH29" i="56" s="1"/>
  <c r="AG33" i="56"/>
  <c r="AG34" i="56"/>
  <c r="AG46" i="56"/>
  <c r="AG50" i="56"/>
  <c r="AG54" i="56"/>
  <c r="AG57" i="56"/>
  <c r="AG62" i="56"/>
  <c r="AG65" i="56"/>
  <c r="AG66" i="56"/>
  <c r="AG73" i="56"/>
  <c r="N77" i="56"/>
  <c r="AH77" i="56" s="1"/>
  <c r="AG12" i="56"/>
  <c r="AG14" i="55"/>
  <c r="AG18" i="55"/>
  <c r="N36" i="55"/>
  <c r="AH36" i="55"/>
  <c r="N52" i="55"/>
  <c r="AH52" i="55" s="1"/>
  <c r="N68" i="55"/>
  <c r="AH68" i="55" s="1"/>
  <c r="AG80" i="55"/>
  <c r="AG99" i="55"/>
  <c r="N15" i="53"/>
  <c r="T16" i="53"/>
  <c r="T19" i="53"/>
  <c r="N23" i="53"/>
  <c r="AH23" i="53" s="1"/>
  <c r="N24" i="53"/>
  <c r="AH24" i="53" s="1"/>
  <c r="F13" i="44"/>
  <c r="G12" i="44"/>
  <c r="G11" i="44"/>
  <c r="G13" i="44" s="1"/>
  <c r="F12" i="34"/>
  <c r="F15" i="33"/>
  <c r="AD12" i="58"/>
  <c r="AE12" i="58"/>
  <c r="AF12" i="58"/>
  <c r="AD13" i="58"/>
  <c r="AE13" i="58"/>
  <c r="AF13" i="58"/>
  <c r="AD14" i="58"/>
  <c r="AE14" i="58"/>
  <c r="AF14" i="58"/>
  <c r="AD15" i="58"/>
  <c r="AE15" i="58"/>
  <c r="AF15" i="58"/>
  <c r="AD16" i="58"/>
  <c r="AE16" i="58"/>
  <c r="AF16" i="58"/>
  <c r="AD17" i="58"/>
  <c r="AE17" i="58"/>
  <c r="AF17" i="58"/>
  <c r="AD18" i="58"/>
  <c r="AE18" i="58"/>
  <c r="AF18" i="58"/>
  <c r="AD19" i="58"/>
  <c r="AE19" i="58"/>
  <c r="AF19" i="58"/>
  <c r="AD20" i="58"/>
  <c r="AE20" i="58"/>
  <c r="AF20" i="58"/>
  <c r="AD21" i="58"/>
  <c r="AE21" i="58"/>
  <c r="AF21" i="58"/>
  <c r="AH21" i="58"/>
  <c r="AD22" i="58"/>
  <c r="AE22" i="58"/>
  <c r="AF22" i="58"/>
  <c r="AD23" i="58"/>
  <c r="AE23" i="58"/>
  <c r="AF23" i="58"/>
  <c r="AF11" i="58"/>
  <c r="AE11" i="58"/>
  <c r="AD11" i="58"/>
  <c r="AC12" i="57"/>
  <c r="AD12" i="57"/>
  <c r="AE12" i="57"/>
  <c r="AC13" i="57"/>
  <c r="AD13" i="57"/>
  <c r="AE13" i="57"/>
  <c r="AC14" i="57"/>
  <c r="AD14" i="57"/>
  <c r="AE14" i="57"/>
  <c r="AC15" i="57"/>
  <c r="AD15" i="57"/>
  <c r="AE15" i="57"/>
  <c r="AC16" i="57"/>
  <c r="AD16" i="57"/>
  <c r="AE16" i="57"/>
  <c r="AC17" i="57"/>
  <c r="AD17" i="57"/>
  <c r="AE17" i="57"/>
  <c r="AC18" i="57"/>
  <c r="AD18" i="57"/>
  <c r="AE18" i="57"/>
  <c r="AC19" i="57"/>
  <c r="AD19" i="57"/>
  <c r="AE19" i="57"/>
  <c r="AC20" i="57"/>
  <c r="AD20" i="57"/>
  <c r="AE20" i="57"/>
  <c r="AC21" i="57"/>
  <c r="AD21" i="57"/>
  <c r="AE21" i="57"/>
  <c r="AG21" i="57"/>
  <c r="AC22" i="57"/>
  <c r="AD22" i="57"/>
  <c r="AE22" i="57"/>
  <c r="AC23" i="57"/>
  <c r="AD23" i="57"/>
  <c r="AE23" i="57"/>
  <c r="AC24" i="57"/>
  <c r="AD24" i="57"/>
  <c r="AE24" i="57"/>
  <c r="AC25" i="57"/>
  <c r="AD25" i="57"/>
  <c r="AE25" i="57"/>
  <c r="AC26" i="57"/>
  <c r="AD26" i="57"/>
  <c r="AE26" i="57"/>
  <c r="AC27" i="57"/>
  <c r="AD27" i="57"/>
  <c r="AE27" i="57"/>
  <c r="AC28" i="57"/>
  <c r="AD28" i="57"/>
  <c r="AE28" i="57"/>
  <c r="AC29" i="57"/>
  <c r="AD29" i="57"/>
  <c r="AE29" i="57"/>
  <c r="AG29" i="57"/>
  <c r="AC30" i="57"/>
  <c r="AD30" i="57"/>
  <c r="AE30" i="57"/>
  <c r="AC31" i="57"/>
  <c r="AD31" i="57"/>
  <c r="AE31" i="57"/>
  <c r="AC32" i="57"/>
  <c r="AD32" i="57"/>
  <c r="AE32" i="57"/>
  <c r="AC33" i="57"/>
  <c r="AD33" i="57"/>
  <c r="AE33" i="57"/>
  <c r="AC34" i="57"/>
  <c r="AD34" i="57"/>
  <c r="AE34" i="57"/>
  <c r="AC35" i="57"/>
  <c r="AD35" i="57"/>
  <c r="AE35" i="57"/>
  <c r="AC36" i="57"/>
  <c r="AD36" i="57"/>
  <c r="AE36" i="57"/>
  <c r="AC37" i="57"/>
  <c r="AD37" i="57"/>
  <c r="AE37" i="57"/>
  <c r="AC38" i="57"/>
  <c r="AD38" i="57"/>
  <c r="AE38" i="57"/>
  <c r="AC39" i="57"/>
  <c r="AD39" i="57"/>
  <c r="AE39" i="57"/>
  <c r="AC40" i="57"/>
  <c r="AD40" i="57"/>
  <c r="AE40" i="57"/>
  <c r="AC41" i="57"/>
  <c r="AD41" i="57"/>
  <c r="AE41" i="57"/>
  <c r="AC42" i="57"/>
  <c r="AD42" i="57"/>
  <c r="AE42" i="57"/>
  <c r="AC43" i="57"/>
  <c r="AD43" i="57"/>
  <c r="AE43" i="57"/>
  <c r="AC44" i="57"/>
  <c r="AD44" i="57"/>
  <c r="AE44" i="57"/>
  <c r="AC45" i="57"/>
  <c r="AD45" i="57"/>
  <c r="AE45" i="57"/>
  <c r="AC46" i="57"/>
  <c r="AD46" i="57"/>
  <c r="AE46" i="57"/>
  <c r="AC47" i="57"/>
  <c r="AD47" i="57"/>
  <c r="AE47" i="57"/>
  <c r="AG47" i="57"/>
  <c r="AC48" i="57"/>
  <c r="AD48" i="57"/>
  <c r="AE48" i="57"/>
  <c r="AC49" i="57"/>
  <c r="AD49" i="57"/>
  <c r="AE49" i="57"/>
  <c r="AC50" i="57"/>
  <c r="AD50" i="57"/>
  <c r="AE50" i="57"/>
  <c r="AC51" i="57"/>
  <c r="AD51" i="57"/>
  <c r="AE51" i="57"/>
  <c r="AC52" i="57"/>
  <c r="AD52" i="57"/>
  <c r="AE52" i="57"/>
  <c r="AC53" i="57"/>
  <c r="AD53" i="57"/>
  <c r="AE53" i="57"/>
  <c r="AC54" i="57"/>
  <c r="AD54" i="57"/>
  <c r="AE54" i="57"/>
  <c r="AG54" i="57"/>
  <c r="AC55" i="57"/>
  <c r="AD55" i="57"/>
  <c r="AE55" i="57"/>
  <c r="AC56" i="57"/>
  <c r="AD56" i="57"/>
  <c r="AE56" i="57"/>
  <c r="AE11" i="57"/>
  <c r="AD11" i="57"/>
  <c r="AC11" i="57"/>
  <c r="AD77" i="56"/>
  <c r="AD12" i="56"/>
  <c r="AD13" i="56"/>
  <c r="AE13" i="56"/>
  <c r="AF13" i="56"/>
  <c r="AH13" i="56"/>
  <c r="AD14" i="56"/>
  <c r="AE14" i="56"/>
  <c r="AF14" i="56"/>
  <c r="AD15" i="56"/>
  <c r="AE15" i="56"/>
  <c r="AF15" i="56"/>
  <c r="AD16" i="56"/>
  <c r="AE16" i="56"/>
  <c r="AF16" i="56"/>
  <c r="AD17" i="56"/>
  <c r="AE17" i="56"/>
  <c r="AF17" i="56"/>
  <c r="AD18" i="56"/>
  <c r="AE18" i="56"/>
  <c r="AF18" i="56"/>
  <c r="AD19" i="56"/>
  <c r="AE19" i="56"/>
  <c r="AF19" i="56"/>
  <c r="AD20" i="56"/>
  <c r="AE20" i="56"/>
  <c r="AF20" i="56"/>
  <c r="AD21" i="56"/>
  <c r="AE21" i="56"/>
  <c r="AF21" i="56"/>
  <c r="AD22" i="56"/>
  <c r="AE22" i="56"/>
  <c r="AF22" i="56"/>
  <c r="AD23" i="56"/>
  <c r="AE23" i="56"/>
  <c r="AF23" i="56"/>
  <c r="AD24" i="56"/>
  <c r="AD25" i="56"/>
  <c r="AE25" i="56"/>
  <c r="AF25" i="56"/>
  <c r="AD26" i="56"/>
  <c r="AE26" i="56"/>
  <c r="AF26" i="56"/>
  <c r="AH26" i="56"/>
  <c r="AD27" i="56"/>
  <c r="AE27" i="56"/>
  <c r="AF27" i="56"/>
  <c r="AD28" i="56"/>
  <c r="AE28" i="56"/>
  <c r="AF28" i="56"/>
  <c r="AD29" i="56"/>
  <c r="AE29" i="56"/>
  <c r="AF29" i="56"/>
  <c r="AD30" i="56"/>
  <c r="AE30" i="56"/>
  <c r="AF30" i="56"/>
  <c r="AD31" i="56"/>
  <c r="AE31" i="56"/>
  <c r="AF31" i="56"/>
  <c r="AD32" i="56"/>
  <c r="AE32" i="56"/>
  <c r="AF32" i="56"/>
  <c r="AD33" i="56"/>
  <c r="AE33" i="56"/>
  <c r="AF33" i="56"/>
  <c r="AD34" i="56"/>
  <c r="AE34" i="56"/>
  <c r="AF34" i="56"/>
  <c r="AD35" i="56"/>
  <c r="AE35" i="56"/>
  <c r="AF35" i="56"/>
  <c r="AD36" i="56"/>
  <c r="AE36" i="56"/>
  <c r="AF36" i="56"/>
  <c r="AD37" i="56"/>
  <c r="AE37" i="56"/>
  <c r="AF37" i="56"/>
  <c r="AD38" i="56"/>
  <c r="AE38" i="56"/>
  <c r="AF38" i="56"/>
  <c r="AD39" i="56"/>
  <c r="AE39" i="56"/>
  <c r="AF39" i="56"/>
  <c r="AD40" i="56"/>
  <c r="AE40" i="56"/>
  <c r="AF40" i="56"/>
  <c r="AD41" i="56"/>
  <c r="AE41" i="56"/>
  <c r="AF41" i="56"/>
  <c r="AH41" i="56"/>
  <c r="AD42" i="56"/>
  <c r="AE42" i="56"/>
  <c r="AF42" i="56"/>
  <c r="AD43" i="56"/>
  <c r="AE43" i="56"/>
  <c r="AF43" i="56"/>
  <c r="AD44" i="56"/>
  <c r="AE44" i="56"/>
  <c r="AF44" i="56"/>
  <c r="AD45" i="56"/>
  <c r="AE45" i="56"/>
  <c r="AF45" i="56"/>
  <c r="AD46" i="56"/>
  <c r="AE46" i="56"/>
  <c r="AF46" i="56"/>
  <c r="AD47" i="56"/>
  <c r="AE47" i="56"/>
  <c r="AF47" i="56"/>
  <c r="AD48" i="56"/>
  <c r="AE48" i="56"/>
  <c r="AF48" i="56"/>
  <c r="AD49" i="56"/>
  <c r="AE49" i="56"/>
  <c r="AF49" i="56"/>
  <c r="AD50" i="56"/>
  <c r="AE50" i="56"/>
  <c r="AF50" i="56"/>
  <c r="AD51" i="56"/>
  <c r="AE51" i="56"/>
  <c r="AF51" i="56"/>
  <c r="AD52" i="56"/>
  <c r="AE52" i="56"/>
  <c r="AF52" i="56"/>
  <c r="AD53" i="56"/>
  <c r="AE53" i="56"/>
  <c r="AF53" i="56"/>
  <c r="AD54" i="56"/>
  <c r="AE54" i="56"/>
  <c r="AF54" i="56"/>
  <c r="AH54" i="56"/>
  <c r="AD55" i="56"/>
  <c r="AE55" i="56"/>
  <c r="AF55" i="56"/>
  <c r="AD56" i="56"/>
  <c r="AE56" i="56"/>
  <c r="AF56" i="56"/>
  <c r="AD57" i="56"/>
  <c r="AE57" i="56"/>
  <c r="AF57" i="56"/>
  <c r="AD58" i="56"/>
  <c r="AE58" i="56"/>
  <c r="AF58" i="56"/>
  <c r="AD59" i="56"/>
  <c r="AE59" i="56"/>
  <c r="AF59" i="56"/>
  <c r="AD60" i="56"/>
  <c r="AE60" i="56"/>
  <c r="AF60" i="56"/>
  <c r="AD61" i="56"/>
  <c r="AE61" i="56"/>
  <c r="AF61" i="56"/>
  <c r="AD62" i="56"/>
  <c r="AE62" i="56"/>
  <c r="AF62" i="56"/>
  <c r="AD63" i="56"/>
  <c r="AE63" i="56"/>
  <c r="AF63" i="56"/>
  <c r="AD64" i="56"/>
  <c r="AE64" i="56"/>
  <c r="AF64" i="56"/>
  <c r="AH64" i="56"/>
  <c r="AD65" i="56"/>
  <c r="AE65" i="56"/>
  <c r="AF65" i="56"/>
  <c r="AD66" i="56"/>
  <c r="AE66" i="56"/>
  <c r="AF66" i="56"/>
  <c r="AD67" i="56"/>
  <c r="AE67" i="56"/>
  <c r="AF67" i="56"/>
  <c r="AD68" i="56"/>
  <c r="AE68" i="56"/>
  <c r="AF68" i="56"/>
  <c r="AH68" i="56"/>
  <c r="AD69" i="56"/>
  <c r="AE69" i="56"/>
  <c r="AF69" i="56"/>
  <c r="AD70" i="56"/>
  <c r="AE70" i="56"/>
  <c r="AF70" i="56"/>
  <c r="AD71" i="56"/>
  <c r="AE71" i="56"/>
  <c r="AF71" i="56"/>
  <c r="AD72" i="56"/>
  <c r="AE72" i="56"/>
  <c r="AF72" i="56"/>
  <c r="AD73" i="56"/>
  <c r="AE73" i="56"/>
  <c r="AF73" i="56"/>
  <c r="AD74" i="56"/>
  <c r="AE74" i="56"/>
  <c r="AF74" i="56"/>
  <c r="AD75" i="56"/>
  <c r="AE75" i="56"/>
  <c r="AF75" i="56"/>
  <c r="AD76" i="56"/>
  <c r="AE76" i="56"/>
  <c r="AF76" i="56"/>
  <c r="AE77" i="56"/>
  <c r="AF77" i="56"/>
  <c r="AJ12" i="56"/>
  <c r="AI12" i="56"/>
  <c r="AF12" i="56"/>
  <c r="AE12" i="56"/>
  <c r="AD94" i="55"/>
  <c r="AD13" i="55"/>
  <c r="AE13" i="55"/>
  <c r="AF13" i="55"/>
  <c r="AD14" i="55"/>
  <c r="AE14" i="55"/>
  <c r="AF14" i="55"/>
  <c r="AD15" i="55"/>
  <c r="AE15" i="55"/>
  <c r="AF15" i="55"/>
  <c r="AD16" i="55"/>
  <c r="AE16" i="55"/>
  <c r="AF16" i="55"/>
  <c r="AD17" i="55"/>
  <c r="AE17" i="55"/>
  <c r="AF17" i="55"/>
  <c r="AD18" i="55"/>
  <c r="AE18" i="55"/>
  <c r="AF18" i="55"/>
  <c r="AD19" i="55"/>
  <c r="AE19" i="55"/>
  <c r="AF19" i="55"/>
  <c r="AD20" i="55"/>
  <c r="AD21" i="55"/>
  <c r="AE21" i="55"/>
  <c r="AF21" i="55"/>
  <c r="AD22" i="55"/>
  <c r="AE22" i="55"/>
  <c r="AF22" i="55"/>
  <c r="AD23" i="55"/>
  <c r="AE23" i="55"/>
  <c r="AF23" i="55"/>
  <c r="AD24" i="55"/>
  <c r="AE24" i="55"/>
  <c r="AF24" i="55"/>
  <c r="AD25" i="55"/>
  <c r="AD26" i="55"/>
  <c r="AE26" i="55"/>
  <c r="AF26" i="55"/>
  <c r="AD27" i="55"/>
  <c r="AE27" i="55"/>
  <c r="AF27" i="55"/>
  <c r="AD28" i="55"/>
  <c r="AE28" i="55"/>
  <c r="AF28" i="55"/>
  <c r="AD29" i="55"/>
  <c r="AE29" i="55"/>
  <c r="AF29" i="55"/>
  <c r="AD30" i="55"/>
  <c r="AE30" i="55"/>
  <c r="AF30" i="55"/>
  <c r="AD31" i="55"/>
  <c r="AE31" i="55"/>
  <c r="AF31" i="55"/>
  <c r="AD32" i="55"/>
  <c r="AE32" i="55"/>
  <c r="AF32" i="55"/>
  <c r="AD33" i="55"/>
  <c r="AE33" i="55"/>
  <c r="AF33" i="55"/>
  <c r="AD34" i="55"/>
  <c r="AE34" i="55"/>
  <c r="AF34" i="55"/>
  <c r="AD35" i="55"/>
  <c r="AE35" i="55"/>
  <c r="AF35" i="55"/>
  <c r="AD36" i="55"/>
  <c r="AE36" i="55"/>
  <c r="AF36" i="55"/>
  <c r="AD37" i="55"/>
  <c r="AE37" i="55"/>
  <c r="AF37" i="55"/>
  <c r="AD38" i="55"/>
  <c r="AE38" i="55"/>
  <c r="AF38" i="55"/>
  <c r="AD39" i="55"/>
  <c r="AE39" i="55"/>
  <c r="AF39" i="55"/>
  <c r="AD40" i="55"/>
  <c r="AE40" i="55"/>
  <c r="AF40" i="55"/>
  <c r="AD41" i="55"/>
  <c r="AE41" i="55"/>
  <c r="AF41" i="55"/>
  <c r="AD42" i="55"/>
  <c r="AE42" i="55"/>
  <c r="AF42" i="55"/>
  <c r="AD43" i="55"/>
  <c r="AE43" i="55"/>
  <c r="AF43" i="55"/>
  <c r="AD44" i="55"/>
  <c r="AE44" i="55"/>
  <c r="AF44" i="55"/>
  <c r="AD45" i="55"/>
  <c r="AE45" i="55"/>
  <c r="AF45" i="55"/>
  <c r="AD46" i="55"/>
  <c r="AE46" i="55"/>
  <c r="AF46" i="55"/>
  <c r="AD47" i="55"/>
  <c r="AE47" i="55"/>
  <c r="AF47" i="55"/>
  <c r="AD48" i="55"/>
  <c r="AE48" i="55"/>
  <c r="AF48" i="55"/>
  <c r="AD49" i="55"/>
  <c r="AE49" i="55"/>
  <c r="AF49" i="55"/>
  <c r="AD50" i="55"/>
  <c r="AE50" i="55"/>
  <c r="AF50" i="55"/>
  <c r="AD51" i="55"/>
  <c r="AE51" i="55"/>
  <c r="AF51" i="55"/>
  <c r="AD52" i="55"/>
  <c r="AE52" i="55"/>
  <c r="AF52" i="55"/>
  <c r="AD53" i="55"/>
  <c r="AE53" i="55"/>
  <c r="AF53" i="55"/>
  <c r="AD54" i="55"/>
  <c r="AE54" i="55"/>
  <c r="AF54" i="55"/>
  <c r="AD55" i="55"/>
  <c r="AE55" i="55"/>
  <c r="AF55" i="55"/>
  <c r="AD56" i="55"/>
  <c r="AE56" i="55"/>
  <c r="AF56" i="55"/>
  <c r="AD57" i="55"/>
  <c r="AE57" i="55"/>
  <c r="AF57" i="55"/>
  <c r="AD58" i="55"/>
  <c r="AE58" i="55"/>
  <c r="AF58" i="55"/>
  <c r="AD59" i="55"/>
  <c r="AE59" i="55"/>
  <c r="AF59" i="55"/>
  <c r="AD60" i="55"/>
  <c r="AE60" i="55"/>
  <c r="AF60" i="55"/>
  <c r="AD61" i="55"/>
  <c r="AE61" i="55"/>
  <c r="AF61" i="55"/>
  <c r="AD62" i="55"/>
  <c r="AE62" i="55"/>
  <c r="AF62" i="55"/>
  <c r="AD63" i="55"/>
  <c r="AE63" i="55"/>
  <c r="AF63" i="55"/>
  <c r="AD64" i="55"/>
  <c r="AE64" i="55"/>
  <c r="AF64" i="55"/>
  <c r="AD65" i="55"/>
  <c r="AE65" i="55"/>
  <c r="AF65" i="55"/>
  <c r="AD66" i="55"/>
  <c r="AE66" i="55"/>
  <c r="AF66" i="55"/>
  <c r="AD67" i="55"/>
  <c r="AE67" i="55"/>
  <c r="AF67" i="55"/>
  <c r="AD68" i="55"/>
  <c r="AE68" i="55"/>
  <c r="AF68" i="55"/>
  <c r="AD69" i="55"/>
  <c r="AE69" i="55"/>
  <c r="AF69" i="55"/>
  <c r="AD70" i="55"/>
  <c r="AE70" i="55"/>
  <c r="AF70" i="55"/>
  <c r="AD71" i="55"/>
  <c r="AE71" i="55"/>
  <c r="AF71" i="55"/>
  <c r="AD72" i="55"/>
  <c r="AE72" i="55"/>
  <c r="AF72" i="55"/>
  <c r="AD73" i="55"/>
  <c r="AE73" i="55"/>
  <c r="AF73" i="55"/>
  <c r="AD74" i="55"/>
  <c r="AE74" i="55"/>
  <c r="AF74" i="55"/>
  <c r="AD75" i="55"/>
  <c r="AE75" i="55"/>
  <c r="AF75" i="55"/>
  <c r="AD76" i="55"/>
  <c r="AE76" i="55"/>
  <c r="AF76" i="55"/>
  <c r="AD77" i="55"/>
  <c r="AE77" i="55"/>
  <c r="AF77" i="55"/>
  <c r="AD78" i="55"/>
  <c r="AE78" i="55"/>
  <c r="AF78" i="55"/>
  <c r="AD79" i="55"/>
  <c r="AE79" i="55"/>
  <c r="AF79" i="55"/>
  <c r="AD80" i="55"/>
  <c r="AE80" i="55"/>
  <c r="AF80" i="55"/>
  <c r="AD81" i="55"/>
  <c r="AE81" i="55"/>
  <c r="AF81" i="55"/>
  <c r="AD82" i="55"/>
  <c r="AE82" i="55"/>
  <c r="AF82" i="55"/>
  <c r="AD83" i="55"/>
  <c r="AE83" i="55"/>
  <c r="AF83" i="55"/>
  <c r="AD84" i="55"/>
  <c r="AE84" i="55"/>
  <c r="AF84" i="55"/>
  <c r="AD85" i="55"/>
  <c r="AE85" i="55"/>
  <c r="AF85" i="55"/>
  <c r="AD86" i="55"/>
  <c r="AE86" i="55"/>
  <c r="AF86" i="55"/>
  <c r="AD87" i="55"/>
  <c r="AE87" i="55"/>
  <c r="AF87" i="55"/>
  <c r="AD88" i="55"/>
  <c r="AE88" i="55"/>
  <c r="AF88" i="55"/>
  <c r="AD89" i="55"/>
  <c r="AD90" i="55"/>
  <c r="AE90" i="55"/>
  <c r="AF90" i="55"/>
  <c r="AD91" i="55"/>
  <c r="AE91" i="55"/>
  <c r="AF91" i="55"/>
  <c r="AD92" i="55"/>
  <c r="AE92" i="55"/>
  <c r="AF92" i="55"/>
  <c r="AD93" i="55"/>
  <c r="AE93" i="55"/>
  <c r="AF93" i="55"/>
  <c r="AD95" i="55"/>
  <c r="AE95" i="55"/>
  <c r="AF95" i="55"/>
  <c r="AD96" i="55"/>
  <c r="AD97" i="55"/>
  <c r="AE97" i="55"/>
  <c r="AF97" i="55"/>
  <c r="AD98" i="55"/>
  <c r="AE98" i="55"/>
  <c r="AF98" i="55"/>
  <c r="AD99" i="55"/>
  <c r="AE99" i="55"/>
  <c r="AF99" i="55"/>
  <c r="AD100" i="55"/>
  <c r="AE100" i="55"/>
  <c r="AF100" i="55"/>
  <c r="AF12" i="55"/>
  <c r="AE12" i="55"/>
  <c r="AD12" i="55"/>
  <c r="AD13" i="54"/>
  <c r="AE13" i="54"/>
  <c r="AF13" i="54"/>
  <c r="AD14" i="54"/>
  <c r="AE14" i="54"/>
  <c r="AF14" i="54"/>
  <c r="AD15" i="54"/>
  <c r="AE15" i="54"/>
  <c r="AF15" i="54"/>
  <c r="AD16" i="54"/>
  <c r="AE16" i="54"/>
  <c r="AF16" i="54"/>
  <c r="AD17" i="54"/>
  <c r="AE17" i="54"/>
  <c r="AF17" i="54"/>
  <c r="AD18" i="54"/>
  <c r="AE18" i="54"/>
  <c r="AF18" i="54"/>
  <c r="AD19" i="54"/>
  <c r="AE19" i="54"/>
  <c r="AF19" i="54"/>
  <c r="AD20" i="54"/>
  <c r="AE20" i="54"/>
  <c r="AF20" i="54"/>
  <c r="AD21" i="54"/>
  <c r="AE21" i="54"/>
  <c r="AF21" i="54"/>
  <c r="AD22" i="54"/>
  <c r="AE22" i="54"/>
  <c r="AF22" i="54"/>
  <c r="AD23" i="54"/>
  <c r="AE23" i="54"/>
  <c r="AF23" i="54"/>
  <c r="AD24" i="54"/>
  <c r="AE24" i="54"/>
  <c r="AF24" i="54"/>
  <c r="AD25" i="54"/>
  <c r="AE25" i="54"/>
  <c r="AF25" i="54"/>
  <c r="AD26" i="54"/>
  <c r="AE26" i="54"/>
  <c r="AF26" i="54"/>
  <c r="AD27" i="54"/>
  <c r="AE27" i="54"/>
  <c r="AF27" i="54"/>
  <c r="AD28" i="54"/>
  <c r="AE28" i="54"/>
  <c r="AF28" i="54"/>
  <c r="AD29" i="54"/>
  <c r="AE29" i="54"/>
  <c r="AF29" i="54"/>
  <c r="AD30" i="54"/>
  <c r="AE30" i="54"/>
  <c r="AF30" i="54"/>
  <c r="AD31" i="54"/>
  <c r="AE31" i="54"/>
  <c r="AF31" i="54"/>
  <c r="AD32" i="54"/>
  <c r="AE32" i="54"/>
  <c r="AF32" i="54"/>
  <c r="AD33" i="54"/>
  <c r="AE33" i="54"/>
  <c r="AF33" i="54"/>
  <c r="AD34" i="54"/>
  <c r="AE34" i="54"/>
  <c r="AF34" i="54"/>
  <c r="AD35" i="54"/>
  <c r="AE35" i="54"/>
  <c r="AF35" i="54"/>
  <c r="AD36" i="54"/>
  <c r="AE36" i="54"/>
  <c r="AF36" i="54"/>
  <c r="AD37" i="54"/>
  <c r="AE37" i="54"/>
  <c r="AF37" i="54"/>
  <c r="AD38" i="54"/>
  <c r="AE38" i="54"/>
  <c r="AF38" i="54"/>
  <c r="AD39" i="54"/>
  <c r="AE39" i="54"/>
  <c r="AF39" i="54"/>
  <c r="AD40" i="54"/>
  <c r="AE40" i="54"/>
  <c r="AF40" i="54"/>
  <c r="AD41" i="54"/>
  <c r="AE41" i="54"/>
  <c r="AF41" i="54"/>
  <c r="AD42" i="54"/>
  <c r="AE42" i="54"/>
  <c r="AF42" i="54"/>
  <c r="AD43" i="54"/>
  <c r="AE43" i="54"/>
  <c r="AF43" i="54"/>
  <c r="AD44" i="54"/>
  <c r="AE44" i="54"/>
  <c r="AF44" i="54"/>
  <c r="AD45" i="54"/>
  <c r="AE45" i="54"/>
  <c r="AF45" i="54"/>
  <c r="AD46" i="54"/>
  <c r="AE46" i="54"/>
  <c r="AF46" i="54"/>
  <c r="AD47" i="54"/>
  <c r="AE47" i="54"/>
  <c r="AF47" i="54"/>
  <c r="AD48" i="54"/>
  <c r="AE48" i="54"/>
  <c r="AF48" i="54"/>
  <c r="AD49" i="54"/>
  <c r="AE49" i="54"/>
  <c r="AF49" i="54"/>
  <c r="AD50" i="54"/>
  <c r="AE50" i="54"/>
  <c r="AF50" i="54"/>
  <c r="AD51" i="54"/>
  <c r="AE51" i="54"/>
  <c r="AF51" i="54"/>
  <c r="AD52" i="54"/>
  <c r="AE52" i="54"/>
  <c r="AF52" i="54"/>
  <c r="AD53" i="54"/>
  <c r="AE53" i="54"/>
  <c r="AF53" i="54"/>
  <c r="AD54" i="54"/>
  <c r="AE54" i="54"/>
  <c r="AF54" i="54"/>
  <c r="AD55" i="54"/>
  <c r="AE55" i="54"/>
  <c r="AF55" i="54"/>
  <c r="AD56" i="54"/>
  <c r="AE56" i="54"/>
  <c r="AF56" i="54"/>
  <c r="AD57" i="54"/>
  <c r="AE57" i="54"/>
  <c r="AF57" i="54"/>
  <c r="AD58" i="54"/>
  <c r="AE58" i="54"/>
  <c r="AF58" i="54"/>
  <c r="AD59" i="54"/>
  <c r="AE59" i="54"/>
  <c r="AF59" i="54"/>
  <c r="AD60" i="54"/>
  <c r="AE60" i="54"/>
  <c r="AF60" i="54"/>
  <c r="AD61" i="54"/>
  <c r="AE61" i="54"/>
  <c r="AF61" i="54"/>
  <c r="AD62" i="54"/>
  <c r="AE62" i="54"/>
  <c r="AF62" i="54"/>
  <c r="AD63" i="54"/>
  <c r="AE63" i="54"/>
  <c r="AF63" i="54"/>
  <c r="AD64" i="54"/>
  <c r="AE64" i="54"/>
  <c r="AF64" i="54"/>
  <c r="AD65" i="54"/>
  <c r="AE65" i="54"/>
  <c r="AF65" i="54"/>
  <c r="AD66" i="54"/>
  <c r="AE66" i="54"/>
  <c r="AF66" i="54"/>
  <c r="AD67" i="54"/>
  <c r="AE67" i="54"/>
  <c r="AF67" i="54"/>
  <c r="AD68" i="54"/>
  <c r="AE68" i="54"/>
  <c r="AF68" i="54"/>
  <c r="AD69" i="54"/>
  <c r="AE69" i="54"/>
  <c r="AF69" i="54"/>
  <c r="AD70" i="54"/>
  <c r="AE70" i="54"/>
  <c r="AF70" i="54"/>
  <c r="AD71" i="54"/>
  <c r="AE71" i="54"/>
  <c r="AF71" i="54"/>
  <c r="AD72" i="54"/>
  <c r="AE72" i="54"/>
  <c r="AF72" i="54"/>
  <c r="AD73" i="54"/>
  <c r="AE73" i="54"/>
  <c r="AF73" i="54"/>
  <c r="AD74" i="54"/>
  <c r="AE74" i="54"/>
  <c r="AF74" i="54"/>
  <c r="AD75" i="54"/>
  <c r="AE75" i="54"/>
  <c r="AF75" i="54"/>
  <c r="AD76" i="54"/>
  <c r="AE76" i="54"/>
  <c r="AF76" i="54"/>
  <c r="AD77" i="54"/>
  <c r="AE77" i="54"/>
  <c r="AF77" i="54"/>
  <c r="AD78" i="54"/>
  <c r="AE78" i="54"/>
  <c r="AF78" i="54"/>
  <c r="AD79" i="54"/>
  <c r="AE79" i="54"/>
  <c r="AF79" i="54"/>
  <c r="AD80" i="54"/>
  <c r="AE80" i="54"/>
  <c r="AF80" i="54"/>
  <c r="AD81" i="54"/>
  <c r="AE81" i="54"/>
  <c r="AF81" i="54"/>
  <c r="AD82" i="54"/>
  <c r="AE82" i="54"/>
  <c r="AF82" i="54"/>
  <c r="AD83" i="54"/>
  <c r="AE83" i="54"/>
  <c r="AF83" i="54"/>
  <c r="AD84" i="54"/>
  <c r="AE84" i="54"/>
  <c r="AF84" i="54"/>
  <c r="AD85" i="54"/>
  <c r="AE85" i="54"/>
  <c r="AF85" i="54"/>
  <c r="AD86" i="54"/>
  <c r="AE86" i="54"/>
  <c r="AF86" i="54"/>
  <c r="AD87" i="54"/>
  <c r="AE87" i="54"/>
  <c r="AF87" i="54"/>
  <c r="AD88" i="54"/>
  <c r="AE88" i="54"/>
  <c r="AF88" i="54"/>
  <c r="AD89" i="54"/>
  <c r="AE89" i="54"/>
  <c r="AF89" i="54"/>
  <c r="AD90" i="54"/>
  <c r="AE90" i="54"/>
  <c r="AF90" i="54"/>
  <c r="AD91" i="54"/>
  <c r="AE91" i="54"/>
  <c r="AF91" i="54"/>
  <c r="AD92" i="54"/>
  <c r="AE92" i="54"/>
  <c r="AF92" i="54"/>
  <c r="AD93" i="54"/>
  <c r="AE93" i="54"/>
  <c r="AF93" i="54"/>
  <c r="AD94" i="54"/>
  <c r="AE94" i="54"/>
  <c r="AF94" i="54"/>
  <c r="AD95" i="54"/>
  <c r="AE95" i="54"/>
  <c r="AF95" i="54"/>
  <c r="AD96" i="54"/>
  <c r="AE96" i="54"/>
  <c r="AF96" i="54"/>
  <c r="AD97" i="54"/>
  <c r="AE97" i="54"/>
  <c r="AF97" i="54"/>
  <c r="AF12" i="54"/>
  <c r="AE12" i="54"/>
  <c r="AD12" i="54"/>
  <c r="AD14" i="53"/>
  <c r="AE14" i="53"/>
  <c r="AF14" i="53"/>
  <c r="AD15" i="53"/>
  <c r="AE15" i="53"/>
  <c r="AF15" i="53"/>
  <c r="AD16" i="53"/>
  <c r="AE16" i="53"/>
  <c r="AF16" i="53"/>
  <c r="AD17" i="53"/>
  <c r="AE17" i="53"/>
  <c r="AF17" i="53"/>
  <c r="AD18" i="53"/>
  <c r="AE18" i="53"/>
  <c r="AF18" i="53"/>
  <c r="AD19" i="53"/>
  <c r="AE19" i="53"/>
  <c r="AF19" i="53"/>
  <c r="AD20" i="53"/>
  <c r="AE20" i="53"/>
  <c r="AF20" i="53"/>
  <c r="AD21" i="53"/>
  <c r="AE21" i="53"/>
  <c r="AF21" i="53"/>
  <c r="AH21" i="53"/>
  <c r="AD22" i="53"/>
  <c r="AE22" i="53"/>
  <c r="AF22" i="53"/>
  <c r="AD23" i="53"/>
  <c r="AE23" i="53"/>
  <c r="AF23" i="53"/>
  <c r="AD24" i="53"/>
  <c r="AE24" i="53"/>
  <c r="AF24" i="53"/>
  <c r="AF13" i="53"/>
  <c r="AE13" i="53"/>
  <c r="AD13" i="53"/>
  <c r="G24" i="58"/>
  <c r="AD24" i="58" s="1"/>
  <c r="AL11" i="58"/>
  <c r="AK11" i="57"/>
  <c r="AL12" i="56"/>
  <c r="AL12" i="58"/>
  <c r="AL13" i="58"/>
  <c r="AL14" i="58"/>
  <c r="AL15" i="58"/>
  <c r="AL16" i="58"/>
  <c r="AL17" i="58"/>
  <c r="AL18" i="58"/>
  <c r="AL19" i="58"/>
  <c r="AL20" i="58"/>
  <c r="AL21" i="58"/>
  <c r="AL22" i="58"/>
  <c r="AL23" i="58"/>
  <c r="AK12" i="57"/>
  <c r="AK13" i="57"/>
  <c r="AK14" i="57"/>
  <c r="AK15" i="57"/>
  <c r="AK16" i="57"/>
  <c r="AK17" i="57"/>
  <c r="AK18" i="57"/>
  <c r="AK19" i="57"/>
  <c r="AK20" i="57"/>
  <c r="AK21" i="57"/>
  <c r="AK22" i="57"/>
  <c r="AK23" i="57"/>
  <c r="AK24" i="57"/>
  <c r="AK25" i="57"/>
  <c r="AK26" i="57"/>
  <c r="AK27" i="57"/>
  <c r="AK28" i="57"/>
  <c r="AK29" i="57"/>
  <c r="AK30" i="57"/>
  <c r="AK31" i="57"/>
  <c r="AK32" i="57"/>
  <c r="AK33" i="57"/>
  <c r="AK34" i="57"/>
  <c r="AK35" i="57"/>
  <c r="AK36" i="57"/>
  <c r="AK37" i="57"/>
  <c r="AK38" i="57"/>
  <c r="AK39" i="57"/>
  <c r="AK40" i="57"/>
  <c r="AK41" i="57"/>
  <c r="AK42" i="57"/>
  <c r="AK43" i="57"/>
  <c r="AK44" i="57"/>
  <c r="AK45" i="57"/>
  <c r="AK46" i="57"/>
  <c r="AK47" i="57"/>
  <c r="AK48" i="57"/>
  <c r="AK49" i="57"/>
  <c r="AK50" i="57"/>
  <c r="AK51" i="57"/>
  <c r="AK52" i="57"/>
  <c r="AK53" i="57"/>
  <c r="AK54" i="57"/>
  <c r="AK55" i="57"/>
  <c r="AK56" i="57"/>
  <c r="AL13" i="56"/>
  <c r="AL14" i="56"/>
  <c r="AL15" i="56"/>
  <c r="AL16" i="56"/>
  <c r="AL17" i="56"/>
  <c r="AL18" i="56"/>
  <c r="AL19" i="56"/>
  <c r="AL20" i="56"/>
  <c r="AL21" i="56"/>
  <c r="AL22" i="56"/>
  <c r="AL23" i="56"/>
  <c r="AL24" i="56"/>
  <c r="AL25" i="56"/>
  <c r="AL26" i="56"/>
  <c r="AL27" i="56"/>
  <c r="AL28" i="56"/>
  <c r="AL29" i="56"/>
  <c r="AL30" i="56"/>
  <c r="AL31" i="56"/>
  <c r="AL32" i="56"/>
  <c r="AL33" i="56"/>
  <c r="AL34" i="56"/>
  <c r="AL35" i="56"/>
  <c r="AL36" i="56"/>
  <c r="AL37" i="56"/>
  <c r="AL38" i="56"/>
  <c r="AL39" i="56"/>
  <c r="AL40" i="56"/>
  <c r="AL41" i="56"/>
  <c r="AL42" i="56"/>
  <c r="AL43" i="56"/>
  <c r="AL44" i="56"/>
  <c r="AL45" i="56"/>
  <c r="AL46" i="56"/>
  <c r="AL47" i="56"/>
  <c r="AL48" i="56"/>
  <c r="AL49" i="56"/>
  <c r="AL50" i="56"/>
  <c r="AL51" i="56"/>
  <c r="AL52" i="56"/>
  <c r="AL53" i="56"/>
  <c r="AL54" i="56"/>
  <c r="AL55" i="56"/>
  <c r="AL56" i="56"/>
  <c r="AL57" i="56"/>
  <c r="AL58" i="56"/>
  <c r="AL59" i="56"/>
  <c r="AL60" i="56"/>
  <c r="AL61" i="56"/>
  <c r="AL62" i="56"/>
  <c r="AL63" i="56"/>
  <c r="AL64" i="56"/>
  <c r="AL65" i="56"/>
  <c r="AL66" i="56"/>
  <c r="AL67" i="56"/>
  <c r="AL68" i="56"/>
  <c r="AL69" i="56"/>
  <c r="AL70" i="56"/>
  <c r="AL71" i="56"/>
  <c r="AL72" i="56"/>
  <c r="AL73" i="56"/>
  <c r="AL74" i="56"/>
  <c r="AL75" i="56"/>
  <c r="AL76" i="56"/>
  <c r="AL79" i="56"/>
  <c r="AL14" i="54"/>
  <c r="AL15" i="54"/>
  <c r="AL16" i="54"/>
  <c r="AL17" i="54"/>
  <c r="AL18" i="54"/>
  <c r="AL19" i="54"/>
  <c r="AL20" i="54"/>
  <c r="AL21" i="54"/>
  <c r="AL22" i="54"/>
  <c r="AL23" i="54"/>
  <c r="AL24" i="54"/>
  <c r="AL25" i="54"/>
  <c r="AL26" i="54"/>
  <c r="AL27" i="54"/>
  <c r="AL28" i="54"/>
  <c r="AL29" i="54"/>
  <c r="AL30" i="54"/>
  <c r="AL31" i="54"/>
  <c r="AL32" i="54"/>
  <c r="AL33" i="54"/>
  <c r="AL34" i="54"/>
  <c r="AL35" i="54"/>
  <c r="AL36" i="54"/>
  <c r="AL37" i="54"/>
  <c r="AL38" i="54"/>
  <c r="AL39" i="54"/>
  <c r="AL40" i="54"/>
  <c r="AL41" i="54"/>
  <c r="AL42" i="54"/>
  <c r="AL43" i="54"/>
  <c r="AL44" i="54"/>
  <c r="AL45" i="54"/>
  <c r="AL46" i="54"/>
  <c r="AL47" i="54"/>
  <c r="AL48" i="54"/>
  <c r="AL49" i="54"/>
  <c r="AL50" i="54"/>
  <c r="AL51" i="54"/>
  <c r="AL52" i="54"/>
  <c r="AL53" i="54"/>
  <c r="AL54" i="54"/>
  <c r="AL55" i="54"/>
  <c r="AL56" i="54"/>
  <c r="AL57" i="54"/>
  <c r="AL58" i="54"/>
  <c r="AL59" i="54"/>
  <c r="AL60" i="54"/>
  <c r="AL61" i="54"/>
  <c r="AL62" i="54"/>
  <c r="AL63" i="54"/>
  <c r="AL64" i="54"/>
  <c r="AL65" i="54"/>
  <c r="AL66" i="54"/>
  <c r="AL67" i="54"/>
  <c r="AL68" i="54"/>
  <c r="AL69" i="54"/>
  <c r="AL70" i="54"/>
  <c r="AL71" i="54"/>
  <c r="AL72" i="54"/>
  <c r="AL73" i="54"/>
  <c r="AL74" i="54"/>
  <c r="AL75" i="54"/>
  <c r="AL76" i="54"/>
  <c r="AL77" i="54"/>
  <c r="AL78" i="54"/>
  <c r="AL79" i="54"/>
  <c r="AL80" i="54"/>
  <c r="AL81" i="54"/>
  <c r="AL82" i="54"/>
  <c r="AL83" i="54"/>
  <c r="AL84" i="54"/>
  <c r="AL85" i="54"/>
  <c r="AL86" i="54"/>
  <c r="AL87" i="54"/>
  <c r="AL88" i="54"/>
  <c r="AL89" i="54"/>
  <c r="AL90" i="54"/>
  <c r="AL91" i="54"/>
  <c r="AL92" i="54"/>
  <c r="AL93" i="54"/>
  <c r="AL94" i="54"/>
  <c r="AL95" i="54"/>
  <c r="AL96" i="54"/>
  <c r="AL97" i="54"/>
  <c r="AG13" i="58"/>
  <c r="AG17" i="58"/>
  <c r="AG19" i="58"/>
  <c r="AG21" i="58"/>
  <c r="N16" i="57"/>
  <c r="N37" i="57"/>
  <c r="AF48" i="57"/>
  <c r="AF53" i="57"/>
  <c r="AG16" i="56"/>
  <c r="AG19" i="56"/>
  <c r="AG23" i="56"/>
  <c r="AG27" i="56"/>
  <c r="AG28" i="56"/>
  <c r="AG35" i="56"/>
  <c r="AG36" i="56"/>
  <c r="T39" i="56"/>
  <c r="AG40" i="56"/>
  <c r="AG43" i="56"/>
  <c r="AG47" i="56"/>
  <c r="AG48" i="56"/>
  <c r="T55" i="56"/>
  <c r="AG56" i="56"/>
  <c r="AG64" i="56"/>
  <c r="AG68" i="56"/>
  <c r="T71" i="56"/>
  <c r="AG72" i="56"/>
  <c r="T75" i="56"/>
  <c r="AG19" i="55"/>
  <c r="AG21" i="55"/>
  <c r="AG27" i="55"/>
  <c r="AG31" i="55"/>
  <c r="AG33" i="55"/>
  <c r="AG34" i="55"/>
  <c r="AG35" i="55"/>
  <c r="AG37" i="55"/>
  <c r="AG38" i="55"/>
  <c r="AG39" i="55"/>
  <c r="AG45" i="55"/>
  <c r="AG46" i="55"/>
  <c r="AG49" i="55"/>
  <c r="AG54" i="55"/>
  <c r="AG55" i="55"/>
  <c r="AG59" i="55"/>
  <c r="AG61" i="55"/>
  <c r="AG62" i="55"/>
  <c r="AG65" i="55"/>
  <c r="AG66" i="55"/>
  <c r="AG67" i="55"/>
  <c r="AG70" i="55"/>
  <c r="AG71" i="55"/>
  <c r="AG73" i="55"/>
  <c r="AG74" i="55"/>
  <c r="AG77" i="55"/>
  <c r="AG78" i="55"/>
  <c r="AG83" i="55"/>
  <c r="AG86" i="55"/>
  <c r="AG87" i="55"/>
  <c r="AG91" i="55"/>
  <c r="AG92" i="55"/>
  <c r="AG98" i="55"/>
  <c r="AG12" i="55"/>
  <c r="AG13" i="54"/>
  <c r="AG15" i="54"/>
  <c r="AG16" i="54"/>
  <c r="AG17" i="54"/>
  <c r="AG18" i="54"/>
  <c r="AG20" i="54"/>
  <c r="AG21" i="54"/>
  <c r="AG24" i="54"/>
  <c r="AG25" i="54"/>
  <c r="AG26" i="54"/>
  <c r="AG28" i="54"/>
  <c r="AG29" i="54"/>
  <c r="AG32" i="54"/>
  <c r="AG33" i="54"/>
  <c r="AG34" i="54"/>
  <c r="AG36" i="54"/>
  <c r="AG37" i="54"/>
  <c r="AG40" i="54"/>
  <c r="AG41" i="54"/>
  <c r="AG42" i="54"/>
  <c r="AG44" i="54"/>
  <c r="AG45" i="54"/>
  <c r="AG47" i="54"/>
  <c r="AG48" i="54"/>
  <c r="AG49" i="54"/>
  <c r="AG50" i="54"/>
  <c r="AG52" i="54"/>
  <c r="AG53" i="54"/>
  <c r="AG56" i="54"/>
  <c r="AG57" i="54"/>
  <c r="AG58" i="54"/>
  <c r="AG60" i="54"/>
  <c r="AG61" i="54"/>
  <c r="AG64" i="54"/>
  <c r="AG65" i="54"/>
  <c r="AG66" i="54"/>
  <c r="AG68" i="54"/>
  <c r="AG69" i="54"/>
  <c r="AG72" i="54"/>
  <c r="AG73" i="54"/>
  <c r="AG74" i="54"/>
  <c r="AG76" i="54"/>
  <c r="AG77" i="54"/>
  <c r="AG79" i="54"/>
  <c r="AG80" i="54"/>
  <c r="AG81" i="54"/>
  <c r="AG82" i="54"/>
  <c r="AG84" i="54"/>
  <c r="AG85" i="54"/>
  <c r="AG88" i="54"/>
  <c r="AG89" i="54"/>
  <c r="AG90" i="54"/>
  <c r="AG92" i="54"/>
  <c r="AG93" i="54"/>
  <c r="AG96" i="54"/>
  <c r="T97" i="54"/>
  <c r="AG12" i="54"/>
  <c r="AG15" i="53"/>
  <c r="AG18" i="53"/>
  <c r="AG19" i="53"/>
  <c r="AG23" i="53"/>
  <c r="X24" i="58"/>
  <c r="Y24" i="58"/>
  <c r="Z24" i="58"/>
  <c r="AA24" i="58"/>
  <c r="AB24" i="58"/>
  <c r="AC24" i="58"/>
  <c r="W24" i="58"/>
  <c r="T56" i="57"/>
  <c r="W57" i="57"/>
  <c r="X57" i="57"/>
  <c r="Y57" i="57"/>
  <c r="Z57" i="57"/>
  <c r="AA57" i="57"/>
  <c r="AB57" i="57"/>
  <c r="V57" i="57"/>
  <c r="X101" i="55"/>
  <c r="Y101" i="55"/>
  <c r="Z101" i="55"/>
  <c r="AA101" i="55"/>
  <c r="AB101" i="55"/>
  <c r="AC101" i="55"/>
  <c r="W101" i="55"/>
  <c r="X98" i="54"/>
  <c r="Y98" i="54"/>
  <c r="Z98" i="54"/>
  <c r="AA98" i="54"/>
  <c r="AB98" i="54"/>
  <c r="AC98" i="54"/>
  <c r="W98" i="54"/>
  <c r="X25" i="53"/>
  <c r="Y25" i="53"/>
  <c r="Z25" i="53"/>
  <c r="AA25" i="53"/>
  <c r="AB25" i="53"/>
  <c r="AC25" i="53"/>
  <c r="W25" i="53"/>
  <c r="AD25" i="53" s="1"/>
  <c r="A94" i="55"/>
  <c r="N28" i="56"/>
  <c r="AH28" i="56" s="1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12" i="56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5" i="55"/>
  <c r="A96" i="55"/>
  <c r="A97" i="55"/>
  <c r="A98" i="55"/>
  <c r="A99" i="55"/>
  <c r="A100" i="55"/>
  <c r="A12" i="55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12" i="54"/>
  <c r="T19" i="54"/>
  <c r="AF20" i="55"/>
  <c r="AE20" i="55"/>
  <c r="N20" i="54"/>
  <c r="AH20" i="54"/>
  <c r="AF96" i="55"/>
  <c r="AE96" i="55"/>
  <c r="AE94" i="55"/>
  <c r="AI90" i="54"/>
  <c r="AE89" i="55"/>
  <c r="G98" i="54"/>
  <c r="T19" i="56"/>
  <c r="T23" i="56"/>
  <c r="T26" i="56"/>
  <c r="T27" i="56"/>
  <c r="T28" i="56"/>
  <c r="T31" i="56"/>
  <c r="T35" i="56"/>
  <c r="T36" i="56"/>
  <c r="T40" i="56"/>
  <c r="T43" i="56"/>
  <c r="T44" i="56"/>
  <c r="T46" i="56"/>
  <c r="T54" i="56"/>
  <c r="T56" i="56"/>
  <c r="T69" i="56"/>
  <c r="T70" i="56"/>
  <c r="T72" i="56"/>
  <c r="AF24" i="56"/>
  <c r="AE24" i="56"/>
  <c r="T14" i="55"/>
  <c r="T17" i="55"/>
  <c r="T18" i="55"/>
  <c r="T19" i="55"/>
  <c r="T21" i="55"/>
  <c r="T26" i="55"/>
  <c r="T27" i="55"/>
  <c r="T31" i="55"/>
  <c r="T33" i="55"/>
  <c r="T34" i="55"/>
  <c r="T37" i="55"/>
  <c r="T38" i="55"/>
  <c r="T39" i="55"/>
  <c r="T45" i="55"/>
  <c r="T46" i="55"/>
  <c r="T47" i="55"/>
  <c r="T49" i="55"/>
  <c r="T50" i="55"/>
  <c r="T54" i="55"/>
  <c r="T58" i="55"/>
  <c r="T59" i="55"/>
  <c r="T61" i="55"/>
  <c r="T62" i="55"/>
  <c r="T65" i="55"/>
  <c r="T67" i="55"/>
  <c r="T69" i="55"/>
  <c r="T70" i="55"/>
  <c r="T71" i="55"/>
  <c r="T73" i="55"/>
  <c r="T74" i="55"/>
  <c r="T80" i="55"/>
  <c r="T83" i="55"/>
  <c r="T86" i="55"/>
  <c r="T87" i="55"/>
  <c r="T91" i="55"/>
  <c r="T92" i="55"/>
  <c r="T98" i="55"/>
  <c r="T99" i="55"/>
  <c r="AF25" i="55"/>
  <c r="AE25" i="55"/>
  <c r="J98" i="54"/>
  <c r="C42" i="60"/>
  <c r="D12" i="60"/>
  <c r="E12" i="60"/>
  <c r="D13" i="60"/>
  <c r="E13" i="60"/>
  <c r="D14" i="60"/>
  <c r="E14" i="60"/>
  <c r="D15" i="60"/>
  <c r="E15" i="60"/>
  <c r="D16" i="60"/>
  <c r="E16" i="60"/>
  <c r="D17" i="60"/>
  <c r="E17" i="60"/>
  <c r="D18" i="60"/>
  <c r="E18" i="60"/>
  <c r="D19" i="60"/>
  <c r="E19" i="60"/>
  <c r="D20" i="60"/>
  <c r="E20" i="60"/>
  <c r="D21" i="60"/>
  <c r="E21" i="60"/>
  <c r="D22" i="60"/>
  <c r="E22" i="60"/>
  <c r="D23" i="60"/>
  <c r="E23" i="60"/>
  <c r="D24" i="60"/>
  <c r="E24" i="60"/>
  <c r="D25" i="60"/>
  <c r="E25" i="60"/>
  <c r="D26" i="60"/>
  <c r="E26" i="60"/>
  <c r="D27" i="60"/>
  <c r="E27" i="60"/>
  <c r="D28" i="60"/>
  <c r="E28" i="60"/>
  <c r="D29" i="60"/>
  <c r="E29" i="60"/>
  <c r="D30" i="60"/>
  <c r="E30" i="60"/>
  <c r="D31" i="60"/>
  <c r="E31" i="60"/>
  <c r="D32" i="60"/>
  <c r="E32" i="60"/>
  <c r="D33" i="60"/>
  <c r="E33" i="60"/>
  <c r="D34" i="60"/>
  <c r="E34" i="60"/>
  <c r="D35" i="60"/>
  <c r="E35" i="60"/>
  <c r="D36" i="60"/>
  <c r="E36" i="60"/>
  <c r="D37" i="60"/>
  <c r="E37" i="60"/>
  <c r="D38" i="60"/>
  <c r="E38" i="60"/>
  <c r="D39" i="60"/>
  <c r="E39" i="60"/>
  <c r="D40" i="60"/>
  <c r="E40" i="60"/>
  <c r="D41" i="60"/>
  <c r="E41" i="60"/>
  <c r="D11" i="60"/>
  <c r="D42" i="60" s="1"/>
  <c r="E11" i="60"/>
  <c r="J57" i="57"/>
  <c r="G57" i="57"/>
  <c r="AD57" i="57"/>
  <c r="F57" i="57"/>
  <c r="I57" i="57"/>
  <c r="K57" i="57"/>
  <c r="M57" i="57"/>
  <c r="F42" i="60"/>
  <c r="T21" i="54"/>
  <c r="T24" i="54"/>
  <c r="T26" i="54"/>
  <c r="T28" i="54"/>
  <c r="T34" i="54"/>
  <c r="T36" i="54"/>
  <c r="T42" i="54"/>
  <c r="T44" i="54"/>
  <c r="T48" i="54"/>
  <c r="T50" i="54"/>
  <c r="T52" i="54"/>
  <c r="T56" i="54"/>
  <c r="T58" i="54"/>
  <c r="T60" i="54"/>
  <c r="T63" i="54"/>
  <c r="T66" i="54"/>
  <c r="T68" i="54"/>
  <c r="T70" i="54"/>
  <c r="T74" i="54"/>
  <c r="T76" i="54"/>
  <c r="T79" i="54"/>
  <c r="T80" i="54"/>
  <c r="T82" i="54"/>
  <c r="T84" i="54"/>
  <c r="T92" i="54"/>
  <c r="T12" i="57"/>
  <c r="T16" i="57"/>
  <c r="T53" i="57"/>
  <c r="T13" i="58"/>
  <c r="T17" i="58"/>
  <c r="T19" i="58"/>
  <c r="T21" i="58"/>
  <c r="T15" i="53"/>
  <c r="T18" i="53"/>
  <c r="T23" i="53"/>
  <c r="H32" i="58"/>
  <c r="J32" i="58"/>
  <c r="L32" i="58"/>
  <c r="N32" i="58"/>
  <c r="G32" i="58"/>
  <c r="K34" i="53"/>
  <c r="M34" i="53"/>
  <c r="J34" i="53"/>
  <c r="I34" i="53"/>
  <c r="G34" i="53"/>
  <c r="F34" i="53"/>
  <c r="C15" i="33"/>
  <c r="G15" i="33" s="1"/>
  <c r="D14" i="33"/>
  <c r="E14" i="33"/>
  <c r="D12" i="44"/>
  <c r="E12" i="44"/>
  <c r="E11" i="44"/>
  <c r="D11" i="44"/>
  <c r="E11" i="34"/>
  <c r="D11" i="34"/>
  <c r="D12" i="34" s="1"/>
  <c r="E15" i="42"/>
  <c r="F15" i="42"/>
  <c r="E16" i="42"/>
  <c r="F16" i="42"/>
  <c r="E17" i="42"/>
  <c r="F17" i="42"/>
  <c r="E13" i="22"/>
  <c r="D13" i="22"/>
  <c r="D12" i="33"/>
  <c r="E12" i="33"/>
  <c r="D13" i="33"/>
  <c r="E13" i="33"/>
  <c r="E11" i="33"/>
  <c r="D11" i="33"/>
  <c r="N12" i="55"/>
  <c r="AH12" i="55" s="1"/>
  <c r="M101" i="55"/>
  <c r="K101" i="55"/>
  <c r="H101" i="55"/>
  <c r="N12" i="54"/>
  <c r="AH12" i="54" s="1"/>
  <c r="J25" i="53"/>
  <c r="G25" i="53"/>
  <c r="AE25" i="53" s="1"/>
  <c r="F25" i="53"/>
  <c r="M98" i="54"/>
  <c r="I98" i="54"/>
  <c r="O13" i="58"/>
  <c r="AH13" i="58" s="1"/>
  <c r="O15" i="58"/>
  <c r="AH15" i="58" s="1"/>
  <c r="O17" i="58"/>
  <c r="AH17" i="58"/>
  <c r="O19" i="58"/>
  <c r="AH19" i="58" s="1"/>
  <c r="AI21" i="58"/>
  <c r="AH21" i="57"/>
  <c r="AH47" i="57"/>
  <c r="AH29" i="57"/>
  <c r="AG53" i="57"/>
  <c r="AH54" i="57"/>
  <c r="N56" i="57"/>
  <c r="N13" i="55"/>
  <c r="AH13" i="55" s="1"/>
  <c r="N14" i="55"/>
  <c r="AH14" i="55" s="1"/>
  <c r="N19" i="55"/>
  <c r="AH19" i="55" s="1"/>
  <c r="N21" i="55"/>
  <c r="AI21" i="55"/>
  <c r="N22" i="55"/>
  <c r="AH22" i="55" s="1"/>
  <c r="N26" i="55"/>
  <c r="AI26" i="55"/>
  <c r="N27" i="55"/>
  <c r="AH27" i="55" s="1"/>
  <c r="N28" i="55"/>
  <c r="AH28" i="55" s="1"/>
  <c r="N31" i="55"/>
  <c r="AH31" i="55" s="1"/>
  <c r="N32" i="55"/>
  <c r="AH32" i="55" s="1"/>
  <c r="N33" i="55"/>
  <c r="AH33" i="55"/>
  <c r="N34" i="55"/>
  <c r="AJ34" i="55"/>
  <c r="N37" i="55"/>
  <c r="AH37" i="55" s="1"/>
  <c r="N38" i="55"/>
  <c r="AH38" i="55" s="1"/>
  <c r="N39" i="55"/>
  <c r="AH39" i="55" s="1"/>
  <c r="AJ39" i="55"/>
  <c r="N45" i="55"/>
  <c r="AH45" i="55" s="1"/>
  <c r="N47" i="55"/>
  <c r="AH47" i="55" s="1"/>
  <c r="N49" i="55"/>
  <c r="AH49" i="55" s="1"/>
  <c r="AI51" i="55"/>
  <c r="N53" i="55"/>
  <c r="AH53" i="55" s="1"/>
  <c r="N59" i="55"/>
  <c r="AI59" i="55"/>
  <c r="N61" i="55"/>
  <c r="AH61" i="55" s="1"/>
  <c r="AH65" i="55"/>
  <c r="N67" i="55"/>
  <c r="AH67" i="55" s="1"/>
  <c r="N69" i="55"/>
  <c r="AH69" i="55" s="1"/>
  <c r="N71" i="55"/>
  <c r="AH71" i="55" s="1"/>
  <c r="N73" i="55"/>
  <c r="AH73" i="55" s="1"/>
  <c r="N77" i="55"/>
  <c r="AH77" i="55" s="1"/>
  <c r="N81" i="55"/>
  <c r="AH81" i="55" s="1"/>
  <c r="N83" i="55"/>
  <c r="AH83" i="55" s="1"/>
  <c r="N87" i="55"/>
  <c r="AH87" i="55" s="1"/>
  <c r="N90" i="55"/>
  <c r="AH90" i="55" s="1"/>
  <c r="AI90" i="55"/>
  <c r="N92" i="55"/>
  <c r="AH92" i="55" s="1"/>
  <c r="N98" i="55"/>
  <c r="AH98" i="55" s="1"/>
  <c r="N13" i="54"/>
  <c r="AH13" i="54" s="1"/>
  <c r="AI15" i="54"/>
  <c r="N16" i="54"/>
  <c r="AH16" i="54" s="1"/>
  <c r="AI16" i="54"/>
  <c r="AI17" i="54"/>
  <c r="N18" i="54"/>
  <c r="AH18" i="54" s="1"/>
  <c r="AJ19" i="54"/>
  <c r="AJ21" i="54"/>
  <c r="N24" i="54"/>
  <c r="AH24" i="54" s="1"/>
  <c r="N26" i="54"/>
  <c r="AH26" i="54" s="1"/>
  <c r="AI26" i="54"/>
  <c r="N28" i="54"/>
  <c r="AH28" i="54"/>
  <c r="N29" i="54"/>
  <c r="AH29" i="54" s="1"/>
  <c r="N31" i="54"/>
  <c r="AJ31" i="54"/>
  <c r="AI34" i="54"/>
  <c r="AJ35" i="54"/>
  <c r="N36" i="54"/>
  <c r="AH36" i="54" s="1"/>
  <c r="N39" i="54"/>
  <c r="AH39" i="54" s="1"/>
  <c r="N40" i="54"/>
  <c r="AJ40" i="54"/>
  <c r="N41" i="54"/>
  <c r="AH41" i="54"/>
  <c r="N42" i="54"/>
  <c r="AH42" i="54" s="1"/>
  <c r="AI43" i="54"/>
  <c r="N44" i="54"/>
  <c r="AH44" i="54" s="1"/>
  <c r="AI44" i="54"/>
  <c r="AH47" i="54"/>
  <c r="N48" i="54"/>
  <c r="AH48" i="54"/>
  <c r="AI49" i="54"/>
  <c r="N50" i="54"/>
  <c r="AH50" i="54" s="1"/>
  <c r="AI51" i="54"/>
  <c r="N52" i="54"/>
  <c r="AH52" i="54" s="1"/>
  <c r="N53" i="54"/>
  <c r="AJ53" i="54"/>
  <c r="AI54" i="54"/>
  <c r="N55" i="54"/>
  <c r="AH55" i="54" s="1"/>
  <c r="N56" i="54"/>
  <c r="AH56" i="54" s="1"/>
  <c r="AJ58" i="54"/>
  <c r="N59" i="54"/>
  <c r="AH59" i="54" s="1"/>
  <c r="AI59" i="54"/>
  <c r="N60" i="54"/>
  <c r="AJ60" i="54"/>
  <c r="N63" i="54"/>
  <c r="AH63" i="54" s="1"/>
  <c r="N64" i="54"/>
  <c r="AH64" i="54" s="1"/>
  <c r="AI64" i="54"/>
  <c r="AI65" i="54"/>
  <c r="N66" i="54"/>
  <c r="AH66" i="54" s="1"/>
  <c r="AJ67" i="54"/>
  <c r="N68" i="54"/>
  <c r="AH68" i="54" s="1"/>
  <c r="AI68" i="54"/>
  <c r="N72" i="54"/>
  <c r="AH72" i="54" s="1"/>
  <c r="AI72" i="54"/>
  <c r="N76" i="54"/>
  <c r="AI76" i="54"/>
  <c r="AI77" i="54"/>
  <c r="N79" i="54"/>
  <c r="AJ79" i="54"/>
  <c r="N80" i="54"/>
  <c r="AH80" i="54" s="1"/>
  <c r="AI80" i="54"/>
  <c r="AJ81" i="54"/>
  <c r="N82" i="54"/>
  <c r="AH82" i="54" s="1"/>
  <c r="AJ83" i="54"/>
  <c r="N84" i="54"/>
  <c r="AH84" i="54"/>
  <c r="AJ86" i="54"/>
  <c r="AJ87" i="54"/>
  <c r="N88" i="54"/>
  <c r="AH88" i="54" s="1"/>
  <c r="AJ89" i="54"/>
  <c r="AJ91" i="54"/>
  <c r="N92" i="54"/>
  <c r="AH92" i="54" s="1"/>
  <c r="AI92" i="54"/>
  <c r="AJ94" i="54"/>
  <c r="N95" i="54"/>
  <c r="AH95" i="54" s="1"/>
  <c r="N96" i="54"/>
  <c r="AH96" i="54" s="1"/>
  <c r="AJ96" i="54"/>
  <c r="AI21" i="53"/>
  <c r="N24" i="58"/>
  <c r="L24" i="58"/>
  <c r="K24" i="58"/>
  <c r="N42" i="56"/>
  <c r="AH42" i="56" s="1"/>
  <c r="AI49" i="56"/>
  <c r="N60" i="56"/>
  <c r="AH60" i="56" s="1"/>
  <c r="N72" i="56"/>
  <c r="AH72" i="56" s="1"/>
  <c r="N73" i="56"/>
  <c r="AH73" i="56" s="1"/>
  <c r="AJ15" i="53"/>
  <c r="N18" i="53"/>
  <c r="AH18" i="53"/>
  <c r="AJ18" i="53"/>
  <c r="AI20" i="53"/>
  <c r="AJ24" i="53"/>
  <c r="J24" i="58"/>
  <c r="I25" i="53"/>
  <c r="H24" i="58"/>
  <c r="G101" i="55"/>
  <c r="C14" i="22"/>
  <c r="E14" i="22" s="1"/>
  <c r="E15" i="22" s="1"/>
  <c r="D14" i="42"/>
  <c r="G11" i="34"/>
  <c r="G12" i="33"/>
  <c r="G11" i="33"/>
  <c r="G13" i="22"/>
  <c r="G13" i="33"/>
  <c r="G18" i="42"/>
  <c r="F15" i="22"/>
  <c r="D13" i="44"/>
  <c r="C13" i="44"/>
  <c r="H17" i="42"/>
  <c r="H16" i="42"/>
  <c r="H15" i="42"/>
  <c r="C12" i="34"/>
  <c r="G12" i="34" s="1"/>
  <c r="E12" i="34"/>
  <c r="N76" i="56"/>
  <c r="AH76" i="56" s="1"/>
  <c r="N56" i="56"/>
  <c r="AH56" i="56" s="1"/>
  <c r="N48" i="56"/>
  <c r="AH48" i="56" s="1"/>
  <c r="N44" i="56"/>
  <c r="AH44" i="56" s="1"/>
  <c r="N40" i="56"/>
  <c r="AH40" i="56"/>
  <c r="N36" i="56"/>
  <c r="AH36" i="56" s="1"/>
  <c r="AJ36" i="56"/>
  <c r="N55" i="56"/>
  <c r="AH55" i="56"/>
  <c r="N47" i="56"/>
  <c r="AH47" i="56" s="1"/>
  <c r="N39" i="56"/>
  <c r="AH39" i="56" s="1"/>
  <c r="N23" i="56"/>
  <c r="AH23" i="56" s="1"/>
  <c r="N19" i="56"/>
  <c r="AH19" i="56" s="1"/>
  <c r="N15" i="56"/>
  <c r="AH15" i="56" s="1"/>
  <c r="N22" i="53"/>
  <c r="AH22" i="53" s="1"/>
  <c r="AI97" i="54"/>
  <c r="AI42" i="54"/>
  <c r="AI32" i="54"/>
  <c r="AJ21" i="53"/>
  <c r="AJ19" i="53"/>
  <c r="AI22" i="58"/>
  <c r="AJ21" i="58"/>
  <c r="AI18" i="58"/>
  <c r="AJ17" i="58"/>
  <c r="AI16" i="58"/>
  <c r="AI15" i="58"/>
  <c r="AI14" i="58"/>
  <c r="AI13" i="58"/>
  <c r="AI20" i="58"/>
  <c r="AI19" i="58"/>
  <c r="AI12" i="58"/>
  <c r="AI54" i="57"/>
  <c r="AI36" i="57"/>
  <c r="AI29" i="57"/>
  <c r="AI47" i="57"/>
  <c r="AI27" i="57"/>
  <c r="AI23" i="57"/>
  <c r="AI21" i="57"/>
  <c r="AI15" i="57"/>
  <c r="AI13" i="57"/>
  <c r="AI50" i="56"/>
  <c r="AJ76" i="56"/>
  <c r="AJ70" i="56"/>
  <c r="AJ58" i="56"/>
  <c r="AJ54" i="56"/>
  <c r="AJ26" i="56"/>
  <c r="AI41" i="56"/>
  <c r="AI25" i="56"/>
  <c r="AI13" i="56"/>
  <c r="AI87" i="55"/>
  <c r="AI30" i="55"/>
  <c r="AI24" i="55"/>
  <c r="AJ87" i="55"/>
  <c r="AI63" i="55"/>
  <c r="AI45" i="55"/>
  <c r="AI39" i="55"/>
  <c r="AI37" i="55"/>
  <c r="AI35" i="55"/>
  <c r="AI15" i="55"/>
  <c r="AI13" i="55"/>
  <c r="AI23" i="58"/>
  <c r="AJ29" i="54"/>
  <c r="AJ39" i="54"/>
  <c r="AJ47" i="54"/>
  <c r="AI37" i="57"/>
  <c r="AH41" i="57"/>
  <c r="AI25" i="57"/>
  <c r="AH43" i="57"/>
  <c r="AH45" i="57"/>
  <c r="AH55" i="57"/>
  <c r="AI67" i="54"/>
  <c r="AI91" i="54"/>
  <c r="AJ70" i="54"/>
  <c r="AI89" i="54"/>
  <c r="AJ95" i="54"/>
  <c r="AI18" i="54"/>
  <c r="AJ45" i="54"/>
  <c r="AJ18" i="54"/>
  <c r="AI29" i="54"/>
  <c r="AJ12" i="55"/>
  <c r="AJ28" i="55"/>
  <c r="AJ41" i="56"/>
  <c r="AI71" i="55"/>
  <c r="N25" i="54"/>
  <c r="AH25" i="54" s="1"/>
  <c r="AI25" i="54"/>
  <c r="AI47" i="54"/>
  <c r="AJ24" i="54"/>
  <c r="AJ73" i="54"/>
  <c r="AI33" i="54"/>
  <c r="AI55" i="54"/>
  <c r="AJ33" i="54"/>
  <c r="AI12" i="54"/>
  <c r="AJ63" i="54"/>
  <c r="AI73" i="54"/>
  <c r="AI87" i="54"/>
  <c r="AJ37" i="54"/>
  <c r="AI24" i="54"/>
  <c r="AJ12" i="54"/>
  <c r="AI45" i="54"/>
  <c r="AI37" i="54"/>
  <c r="AI60" i="54"/>
  <c r="AI40" i="54"/>
  <c r="AI52" i="54"/>
  <c r="AJ46" i="56"/>
  <c r="AI28" i="56"/>
  <c r="AI66" i="56"/>
  <c r="AI73" i="56"/>
  <c r="AJ28" i="56"/>
  <c r="AJ44" i="56"/>
  <c r="AJ74" i="56"/>
  <c r="AI54" i="56"/>
  <c r="AI58" i="56"/>
  <c r="AJ50" i="56"/>
  <c r="AJ66" i="56"/>
  <c r="AI26" i="56"/>
  <c r="AI46" i="56"/>
  <c r="AI57" i="56"/>
  <c r="AJ32" i="56"/>
  <c r="AJ48" i="56"/>
  <c r="AJ64" i="56"/>
  <c r="AJ68" i="56"/>
  <c r="AJ72" i="56"/>
  <c r="AI32" i="56"/>
  <c r="AI48" i="56"/>
  <c r="AI64" i="56"/>
  <c r="AI68" i="56"/>
  <c r="AI72" i="56"/>
  <c r="AI49" i="55"/>
  <c r="AI53" i="55"/>
  <c r="AI57" i="55"/>
  <c r="AI65" i="55"/>
  <c r="AI77" i="55"/>
  <c r="AI85" i="55"/>
  <c r="AJ24" i="55"/>
  <c r="AJ36" i="55"/>
  <c r="AJ22" i="55"/>
  <c r="AJ38" i="55"/>
  <c r="AI22" i="55"/>
  <c r="AI32" i="55"/>
  <c r="AJ32" i="54"/>
  <c r="AJ52" i="54"/>
  <c r="AJ36" i="54"/>
  <c r="AJ80" i="54"/>
  <c r="AJ66" i="54"/>
  <c r="AJ44" i="54"/>
  <c r="AJ15" i="54"/>
  <c r="AI30" i="54"/>
  <c r="AI70" i="54"/>
  <c r="AI78" i="54"/>
  <c r="AJ26" i="54"/>
  <c r="AI56" i="57"/>
  <c r="AI63" i="54"/>
  <c r="AJ97" i="54"/>
  <c r="AJ20" i="54"/>
  <c r="AI23" i="54"/>
  <c r="AI35" i="54"/>
  <c r="AI83" i="54"/>
  <c r="AI93" i="54"/>
  <c r="F98" i="54"/>
  <c r="AD98" i="54" s="1"/>
  <c r="T20" i="54"/>
  <c r="AJ49" i="54"/>
  <c r="AI14" i="54"/>
  <c r="AJ56" i="54"/>
  <c r="AI69" i="54"/>
  <c r="AI50" i="54"/>
  <c r="AI66" i="54"/>
  <c r="AI94" i="54"/>
  <c r="AJ42" i="54"/>
  <c r="AJ75" i="54"/>
  <c r="AJ34" i="54"/>
  <c r="AI21" i="54"/>
  <c r="AJ16" i="54"/>
  <c r="AI58" i="54"/>
  <c r="AJ72" i="54"/>
  <c r="AJ69" i="54"/>
  <c r="AI79" i="54"/>
  <c r="AJ62" i="54"/>
  <c r="AI75" i="54"/>
  <c r="AI20" i="54"/>
  <c r="AI39" i="54"/>
  <c r="AJ84" i="54"/>
  <c r="AJ22" i="54"/>
  <c r="AI22" i="54"/>
  <c r="AJ78" i="54"/>
  <c r="AJ88" i="54"/>
  <c r="AI27" i="54"/>
  <c r="AI57" i="54"/>
  <c r="AJ55" i="54"/>
  <c r="AI96" i="54"/>
  <c r="AI13" i="54"/>
  <c r="AJ50" i="54"/>
  <c r="AJ13" i="54"/>
  <c r="AI84" i="54"/>
  <c r="AJ27" i="54"/>
  <c r="AJ57" i="54"/>
  <c r="AI62" i="54"/>
  <c r="AJ14" i="54"/>
  <c r="AJ46" i="54"/>
  <c r="AJ23" i="54"/>
  <c r="AI31" i="54"/>
  <c r="AI46" i="54"/>
  <c r="AJ90" i="54"/>
  <c r="AI81" i="54"/>
  <c r="AI36" i="54"/>
  <c r="AJ64" i="54"/>
  <c r="AI53" i="54"/>
  <c r="AI41" i="54"/>
  <c r="AJ76" i="54"/>
  <c r="AJ43" i="54"/>
  <c r="AJ38" i="54"/>
  <c r="AI28" i="54"/>
  <c r="AI19" i="54"/>
  <c r="AI38" i="54"/>
  <c r="AJ74" i="54"/>
  <c r="AJ28" i="54"/>
  <c r="AJ17" i="54"/>
  <c r="AJ19" i="58"/>
  <c r="AI17" i="58"/>
  <c r="AJ15" i="58"/>
  <c r="AJ13" i="58"/>
  <c r="AI45" i="57"/>
  <c r="AI43" i="57"/>
  <c r="AI55" i="57"/>
  <c r="AI41" i="57"/>
  <c r="AH15" i="57"/>
  <c r="AH13" i="57"/>
  <c r="AJ39" i="56"/>
  <c r="AI81" i="55"/>
  <c r="AJ77" i="55"/>
  <c r="AJ61" i="55"/>
  <c r="AJ45" i="55"/>
  <c r="AJ37" i="55"/>
  <c r="AJ13" i="55"/>
  <c r="AJ73" i="55"/>
  <c r="AJ57" i="55"/>
  <c r="AJ41" i="55"/>
  <c r="AI12" i="55"/>
  <c r="AJ14" i="58"/>
  <c r="AJ18" i="58"/>
  <c r="AI11" i="58"/>
  <c r="AJ11" i="58"/>
  <c r="AH25" i="57"/>
  <c r="AH42" i="57"/>
  <c r="N52" i="57"/>
  <c r="Q52" i="57" s="1"/>
  <c r="AI49" i="57"/>
  <c r="AH35" i="57"/>
  <c r="AI19" i="57"/>
  <c r="AI46" i="57"/>
  <c r="AH48" i="57"/>
  <c r="AH49" i="57"/>
  <c r="AH17" i="57"/>
  <c r="AH19" i="57"/>
  <c r="AI28" i="57"/>
  <c r="AI22" i="57"/>
  <c r="AH52" i="57"/>
  <c r="AI53" i="57"/>
  <c r="AI31" i="57"/>
  <c r="AI33" i="57"/>
  <c r="AI51" i="57"/>
  <c r="AH30" i="57"/>
  <c r="AH28" i="57"/>
  <c r="AI17" i="57"/>
  <c r="AI34" i="57"/>
  <c r="AI39" i="57"/>
  <c r="AI42" i="57"/>
  <c r="N44" i="57"/>
  <c r="AI44" i="57"/>
  <c r="AH39" i="57"/>
  <c r="AH37" i="57"/>
  <c r="AH53" i="57"/>
  <c r="AH36" i="57"/>
  <c r="AI35" i="57"/>
  <c r="AH34" i="57"/>
  <c r="AH33" i="57"/>
  <c r="AH31" i="57"/>
  <c r="AI30" i="57"/>
  <c r="AI52" i="57"/>
  <c r="AI48" i="57"/>
  <c r="AI18" i="57"/>
  <c r="AI14" i="57"/>
  <c r="AJ47" i="56"/>
  <c r="AI60" i="56"/>
  <c r="AI40" i="56"/>
  <c r="AI16" i="56"/>
  <c r="AJ60" i="56"/>
  <c r="AJ40" i="56"/>
  <c r="AJ16" i="56"/>
  <c r="AI62" i="56"/>
  <c r="AI69" i="56"/>
  <c r="AJ62" i="56"/>
  <c r="N27" i="56"/>
  <c r="AH27" i="56" s="1"/>
  <c r="N35" i="56"/>
  <c r="AH35" i="56" s="1"/>
  <c r="AI37" i="56"/>
  <c r="N33" i="56"/>
  <c r="AH33" i="56" s="1"/>
  <c r="N22" i="56"/>
  <c r="AH22" i="56" s="1"/>
  <c r="N14" i="56"/>
  <c r="AH14" i="56" s="1"/>
  <c r="AJ15" i="56"/>
  <c r="AJ19" i="56"/>
  <c r="AJ65" i="56"/>
  <c r="AI35" i="56"/>
  <c r="AI19" i="56"/>
  <c r="AI47" i="56"/>
  <c r="AI15" i="56"/>
  <c r="AI39" i="56"/>
  <c r="AI44" i="56"/>
  <c r="AI76" i="56"/>
  <c r="AJ77" i="56"/>
  <c r="AJ95" i="55"/>
  <c r="AJ17" i="55"/>
  <c r="AJ65" i="55"/>
  <c r="AJ69" i="55"/>
  <c r="AI38" i="55"/>
  <c r="AJ98" i="55"/>
  <c r="AJ30" i="55"/>
  <c r="AI36" i="55"/>
  <c r="AJ85" i="55"/>
  <c r="AI69" i="55"/>
  <c r="AI61" i="55"/>
  <c r="AI95" i="55"/>
  <c r="AJ32" i="55"/>
  <c r="AI28" i="55"/>
  <c r="AJ83" i="55"/>
  <c r="AI83" i="55"/>
  <c r="AI98" i="55"/>
  <c r="N91" i="55"/>
  <c r="AH91" i="55" s="1"/>
  <c r="N70" i="55"/>
  <c r="AH70" i="55"/>
  <c r="AI68" i="55"/>
  <c r="N66" i="55"/>
  <c r="AI66" i="55"/>
  <c r="AI64" i="55"/>
  <c r="N62" i="55"/>
  <c r="AH62" i="55" s="1"/>
  <c r="AI62" i="55"/>
  <c r="N58" i="55"/>
  <c r="AH58" i="55"/>
  <c r="AI58" i="55"/>
  <c r="AJ81" i="55"/>
  <c r="AJ71" i="55"/>
  <c r="AJ15" i="55"/>
  <c r="AJ49" i="55"/>
  <c r="AJ53" i="55"/>
  <c r="AJ79" i="55"/>
  <c r="AI41" i="55"/>
  <c r="AI79" i="55"/>
  <c r="AI73" i="55"/>
  <c r="AJ55" i="55"/>
  <c r="AI55" i="55"/>
  <c r="AI47" i="55"/>
  <c r="AI34" i="55"/>
  <c r="N86" i="55"/>
  <c r="AH86" i="55"/>
  <c r="N82" i="55"/>
  <c r="AH82" i="55" s="1"/>
  <c r="N78" i="55"/>
  <c r="AH78" i="55" s="1"/>
  <c r="N74" i="55"/>
  <c r="AH74" i="55" s="1"/>
  <c r="N54" i="55"/>
  <c r="AH54" i="55" s="1"/>
  <c r="N46" i="55"/>
  <c r="AH46" i="55" s="1"/>
  <c r="N42" i="55"/>
  <c r="AH42" i="55" s="1"/>
  <c r="AJ63" i="55"/>
  <c r="AJ47" i="55"/>
  <c r="AJ73" i="56"/>
  <c r="AJ42" i="56"/>
  <c r="AJ19" i="55"/>
  <c r="AI85" i="54"/>
  <c r="AJ85" i="54"/>
  <c r="AJ25" i="54"/>
  <c r="AI22" i="56"/>
  <c r="AJ90" i="55"/>
  <c r="AJ67" i="55"/>
  <c r="AJ51" i="55"/>
  <c r="AJ35" i="55"/>
  <c r="AJ75" i="55"/>
  <c r="AJ59" i="55"/>
  <c r="AJ43" i="55"/>
  <c r="AJ27" i="55"/>
  <c r="AJ22" i="58"/>
  <c r="F101" i="55"/>
  <c r="AF101" i="55"/>
  <c r="AJ23" i="58"/>
  <c r="P24" i="58"/>
  <c r="AI24" i="58" s="1"/>
  <c r="P32" i="58"/>
  <c r="AH46" i="57"/>
  <c r="AI11" i="57"/>
  <c r="AH11" i="57"/>
  <c r="AI29" i="56"/>
  <c r="AJ29" i="56"/>
  <c r="AJ14" i="56"/>
  <c r="AI14" i="56"/>
  <c r="AJ22" i="56"/>
  <c r="AJ33" i="56"/>
  <c r="AI33" i="56"/>
  <c r="AJ61" i="56"/>
  <c r="AI61" i="56"/>
  <c r="AI77" i="56"/>
  <c r="AJ35" i="56"/>
  <c r="AI56" i="55"/>
  <c r="AI60" i="55"/>
  <c r="AJ68" i="55"/>
  <c r="AJ62" i="55"/>
  <c r="AJ70" i="55"/>
  <c r="AI70" i="55"/>
  <c r="AI100" i="55"/>
  <c r="AJ100" i="55"/>
  <c r="AJ40" i="55"/>
  <c r="AI40" i="55"/>
  <c r="AJ44" i="55"/>
  <c r="AI44" i="55"/>
  <c r="AJ16" i="55"/>
  <c r="AI16" i="55"/>
  <c r="AI18" i="55"/>
  <c r="AJ18" i="55"/>
  <c r="AJ42" i="55"/>
  <c r="AI42" i="55"/>
  <c r="AI46" i="55"/>
  <c r="AJ46" i="55"/>
  <c r="AI48" i="55"/>
  <c r="AJ48" i="55"/>
  <c r="AJ50" i="55"/>
  <c r="AI50" i="55"/>
  <c r="AJ52" i="55"/>
  <c r="AI52" i="55"/>
  <c r="AJ54" i="55"/>
  <c r="AI54" i="55"/>
  <c r="AJ72" i="55"/>
  <c r="AI72" i="55"/>
  <c r="AJ74" i="55"/>
  <c r="AI74" i="55"/>
  <c r="AJ76" i="55"/>
  <c r="AI76" i="55"/>
  <c r="AJ78" i="55"/>
  <c r="AI78" i="55"/>
  <c r="AJ80" i="55"/>
  <c r="AI80" i="55"/>
  <c r="AJ82" i="55"/>
  <c r="AI82" i="55"/>
  <c r="AI84" i="55"/>
  <c r="AJ84" i="55"/>
  <c r="AJ86" i="55"/>
  <c r="AI86" i="55"/>
  <c r="AJ88" i="55"/>
  <c r="AI88" i="55"/>
  <c r="AI93" i="55"/>
  <c r="AJ93" i="55"/>
  <c r="AJ97" i="55"/>
  <c r="AI97" i="55"/>
  <c r="AI99" i="55"/>
  <c r="AJ99" i="55"/>
  <c r="AJ96" i="55"/>
  <c r="AJ24" i="56"/>
  <c r="AI24" i="56"/>
  <c r="AJ25" i="55"/>
  <c r="AI25" i="55"/>
  <c r="AJ56" i="55"/>
  <c r="AJ66" i="55"/>
  <c r="AH34" i="55"/>
  <c r="AJ92" i="55"/>
  <c r="AI67" i="55"/>
  <c r="AI75" i="55"/>
  <c r="AI43" i="55"/>
  <c r="AI19" i="55"/>
  <c r="AJ93" i="54"/>
  <c r="AJ30" i="54"/>
  <c r="AH53" i="54"/>
  <c r="AH76" i="54"/>
  <c r="AH60" i="54"/>
  <c r="AH40" i="54"/>
  <c r="AH79" i="54"/>
  <c r="AH31" i="54"/>
  <c r="AJ77" i="54"/>
  <c r="AI71" i="54"/>
  <c r="AI88" i="54"/>
  <c r="AJ54" i="54"/>
  <c r="AI82" i="54"/>
  <c r="AI86" i="54"/>
  <c r="AI48" i="54"/>
  <c r="AJ48" i="54"/>
  <c r="AI95" i="54"/>
  <c r="AI74" i="54"/>
  <c r="AJ68" i="54"/>
  <c r="AJ65" i="54"/>
  <c r="AI56" i="54"/>
  <c r="AJ51" i="54"/>
  <c r="AJ92" i="54"/>
  <c r="AJ41" i="54"/>
  <c r="AJ82" i="54"/>
  <c r="AJ59" i="54"/>
  <c r="AI61" i="54"/>
  <c r="AJ61" i="54"/>
  <c r="AJ71" i="54"/>
  <c r="P98" i="54"/>
  <c r="AJ98" i="54" s="1"/>
  <c r="O98" i="54"/>
  <c r="AJ12" i="58"/>
  <c r="Q32" i="58"/>
  <c r="AJ20" i="58"/>
  <c r="AH56" i="57"/>
  <c r="AH24" i="57"/>
  <c r="AH50" i="57"/>
  <c r="AH51" i="57"/>
  <c r="AH27" i="57"/>
  <c r="AH23" i="57"/>
  <c r="AJ69" i="56"/>
  <c r="AJ57" i="56"/>
  <c r="AJ30" i="56"/>
  <c r="AI30" i="56"/>
  <c r="AJ20" i="56"/>
  <c r="AJ37" i="56"/>
  <c r="AI18" i="56"/>
  <c r="AJ25" i="56"/>
  <c r="AI23" i="56"/>
  <c r="AI27" i="56"/>
  <c r="AJ49" i="56"/>
  <c r="AJ23" i="56"/>
  <c r="AI20" i="56"/>
  <c r="N63" i="56"/>
  <c r="AH63" i="56"/>
  <c r="AI55" i="56"/>
  <c r="AJ55" i="56"/>
  <c r="AI65" i="56"/>
  <c r="N21" i="56"/>
  <c r="AH21" i="56" s="1"/>
  <c r="N43" i="56"/>
  <c r="AH43" i="56"/>
  <c r="AJ18" i="56"/>
  <c r="AJ27" i="56"/>
  <c r="AI36" i="56"/>
  <c r="N75" i="56"/>
  <c r="AH75" i="56" s="1"/>
  <c r="AI31" i="56"/>
  <c r="AI70" i="56"/>
  <c r="AI74" i="56"/>
  <c r="AJ56" i="56"/>
  <c r="AI56" i="56"/>
  <c r="AJ31" i="56"/>
  <c r="N51" i="56"/>
  <c r="AH51" i="56" s="1"/>
  <c r="AG75" i="56"/>
  <c r="AG71" i="56"/>
  <c r="AG63" i="56"/>
  <c r="AG55" i="56"/>
  <c r="AJ13" i="56"/>
  <c r="AI42" i="56"/>
  <c r="N71" i="56"/>
  <c r="AH71" i="56" s="1"/>
  <c r="N17" i="56"/>
  <c r="AH17" i="56" s="1"/>
  <c r="AH59" i="55"/>
  <c r="AJ91" i="55"/>
  <c r="AJ20" i="55"/>
  <c r="AI20" i="55"/>
  <c r="AI94" i="55"/>
  <c r="AJ94" i="55"/>
  <c r="AJ14" i="55"/>
  <c r="AJ64" i="55"/>
  <c r="AI96" i="55"/>
  <c r="AJ23" i="55"/>
  <c r="AJ58" i="55"/>
  <c r="AI91" i="55"/>
  <c r="AJ60" i="55"/>
  <c r="AH66" i="55"/>
  <c r="AJ33" i="55"/>
  <c r="AJ29" i="55"/>
  <c r="AI92" i="55"/>
  <c r="AI17" i="55"/>
  <c r="AI27" i="55"/>
  <c r="AI31" i="55"/>
  <c r="AJ31" i="55"/>
  <c r="AJ26" i="55"/>
  <c r="AJ21" i="55"/>
  <c r="AI23" i="55"/>
  <c r="AI29" i="55"/>
  <c r="AI33" i="55"/>
  <c r="AH26" i="55"/>
  <c r="AH21" i="55"/>
  <c r="AJ16" i="58"/>
  <c r="Q24" i="58"/>
  <c r="AJ24" i="58" s="1"/>
  <c r="AI26" i="57"/>
  <c r="AH26" i="57"/>
  <c r="AI40" i="57"/>
  <c r="AH40" i="57"/>
  <c r="AI24" i="57"/>
  <c r="AH22" i="57"/>
  <c r="AI43" i="56"/>
  <c r="AJ43" i="56"/>
  <c r="AJ71" i="56"/>
  <c r="AI71" i="56"/>
  <c r="AI21" i="56"/>
  <c r="AJ21" i="56"/>
  <c r="AJ45" i="56"/>
  <c r="AI45" i="56"/>
  <c r="AI51" i="56"/>
  <c r="AJ51" i="56"/>
  <c r="AI67" i="56"/>
  <c r="AJ67" i="56"/>
  <c r="AI63" i="56"/>
  <c r="AJ63" i="56"/>
  <c r="AJ38" i="56"/>
  <c r="AI38" i="56"/>
  <c r="AJ75" i="56"/>
  <c r="AI75" i="56"/>
  <c r="AI53" i="56"/>
  <c r="AJ53" i="56"/>
  <c r="AJ52" i="56"/>
  <c r="AI52" i="56"/>
  <c r="AI59" i="56"/>
  <c r="AJ59" i="56"/>
  <c r="AJ34" i="56"/>
  <c r="AI34" i="56"/>
  <c r="AI14" i="55"/>
  <c r="O101" i="55"/>
  <c r="AI89" i="55"/>
  <c r="AJ89" i="55"/>
  <c r="P101" i="55"/>
  <c r="AJ101" i="55"/>
  <c r="AJ17" i="56"/>
  <c r="AI17" i="56"/>
  <c r="AH32" i="57"/>
  <c r="AI32" i="57"/>
  <c r="AI50" i="57"/>
  <c r="AH44" i="57"/>
  <c r="AI20" i="57"/>
  <c r="AI16" i="57"/>
  <c r="AH18" i="57"/>
  <c r="AH14" i="57"/>
  <c r="AH20" i="57"/>
  <c r="AH16" i="57"/>
  <c r="AI38" i="57"/>
  <c r="AH38" i="57"/>
  <c r="O57" i="57"/>
  <c r="AH12" i="57"/>
  <c r="AI12" i="57"/>
  <c r="P57" i="57"/>
  <c r="AI22" i="53"/>
  <c r="AJ20" i="53"/>
  <c r="AI19" i="53"/>
  <c r="AG24" i="53"/>
  <c r="AI15" i="53"/>
  <c r="AJ16" i="53"/>
  <c r="AI23" i="53"/>
  <c r="AI18" i="53"/>
  <c r="N14" i="53"/>
  <c r="AH14" i="53"/>
  <c r="AJ22" i="53"/>
  <c r="T14" i="53"/>
  <c r="AJ23" i="53"/>
  <c r="AI17" i="53"/>
  <c r="AJ17" i="53"/>
  <c r="AJ13" i="53"/>
  <c r="AI14" i="53"/>
  <c r="AI24" i="53"/>
  <c r="AI16" i="53"/>
  <c r="O34" i="53"/>
  <c r="AI13" i="53"/>
  <c r="O25" i="53"/>
  <c r="AI25" i="53" s="1"/>
  <c r="P25" i="53"/>
  <c r="AJ25" i="53" s="1"/>
  <c r="AJ14" i="53"/>
  <c r="P34" i="53"/>
  <c r="N51" i="57"/>
  <c r="AG51" i="57" s="1"/>
  <c r="T45" i="57"/>
  <c r="T51" i="57"/>
  <c r="T31" i="57"/>
  <c r="T47" i="57"/>
  <c r="AF45" i="57"/>
  <c r="AF27" i="57"/>
  <c r="AF16" i="57"/>
  <c r="AF14" i="57"/>
  <c r="N23" i="57"/>
  <c r="AG23" i="57" s="1"/>
  <c r="T51" i="56"/>
  <c r="AG39" i="56"/>
  <c r="T47" i="56"/>
  <c r="T21" i="56"/>
  <c r="T13" i="56"/>
  <c r="N16" i="53"/>
  <c r="AH16" i="53" s="1"/>
  <c r="T24" i="53"/>
  <c r="AG20" i="53"/>
  <c r="AG16" i="53"/>
  <c r="T20" i="53"/>
  <c r="N19" i="53"/>
  <c r="AH19" i="53"/>
  <c r="N97" i="54"/>
  <c r="AH97" i="54" s="1"/>
  <c r="N69" i="54"/>
  <c r="AH69" i="54"/>
  <c r="N33" i="54"/>
  <c r="AH33" i="54" s="1"/>
  <c r="T85" i="54"/>
  <c r="N81" i="54"/>
  <c r="AH81" i="54" s="1"/>
  <c r="N73" i="54"/>
  <c r="AH73" i="54"/>
  <c r="N65" i="54"/>
  <c r="AH65" i="54" s="1"/>
  <c r="N57" i="54"/>
  <c r="AH57" i="54" s="1"/>
  <c r="N49" i="54"/>
  <c r="AH49" i="54" s="1"/>
  <c r="N45" i="54"/>
  <c r="AH45" i="54" s="1"/>
  <c r="N34" i="54"/>
  <c r="AH34" i="54"/>
  <c r="N17" i="54"/>
  <c r="AH17" i="54" s="1"/>
  <c r="T89" i="54"/>
  <c r="T17" i="54"/>
  <c r="T13" i="54"/>
  <c r="T93" i="54"/>
  <c r="N85" i="54"/>
  <c r="AH85" i="54" s="1"/>
  <c r="N89" i="54"/>
  <c r="AH89" i="54" s="1"/>
  <c r="N61" i="54"/>
  <c r="AH61" i="54" s="1"/>
  <c r="T25" i="54"/>
  <c r="N93" i="54"/>
  <c r="AH93" i="54"/>
  <c r="N77" i="54"/>
  <c r="AH77" i="54" s="1"/>
  <c r="N74" i="54"/>
  <c r="AH74" i="54" s="1"/>
  <c r="N58" i="54"/>
  <c r="AH58" i="54" s="1"/>
  <c r="N37" i="54"/>
  <c r="AH37" i="54" s="1"/>
  <c r="N21" i="54"/>
  <c r="AH21" i="54"/>
  <c r="T90" i="54"/>
  <c r="T81" i="54"/>
  <c r="T77" i="54"/>
  <c r="T73" i="54"/>
  <c r="T69" i="54"/>
  <c r="T65" i="54"/>
  <c r="T61" i="54"/>
  <c r="T57" i="54"/>
  <c r="T53" i="54"/>
  <c r="T49" i="54"/>
  <c r="T45" i="54"/>
  <c r="T41" i="54"/>
  <c r="T37" i="54"/>
  <c r="T33" i="54"/>
  <c r="T29" i="54"/>
  <c r="T18" i="54"/>
  <c r="T12" i="54"/>
  <c r="T91" i="54"/>
  <c r="AG97" i="54"/>
  <c r="N90" i="54"/>
  <c r="AH90" i="54" s="1"/>
  <c r="T55" i="57"/>
  <c r="AF24" i="58"/>
  <c r="AH11" i="58"/>
  <c r="O18" i="58"/>
  <c r="AH18" i="58" s="1"/>
  <c r="O14" i="58"/>
  <c r="AH14" i="58" s="1"/>
  <c r="T16" i="58"/>
  <c r="M24" i="58"/>
  <c r="T22" i="58"/>
  <c r="T18" i="58"/>
  <c r="T14" i="58"/>
  <c r="T24" i="56"/>
  <c r="N69" i="56"/>
  <c r="AH69" i="56" s="1"/>
  <c r="N57" i="56"/>
  <c r="AH57" i="56" s="1"/>
  <c r="T12" i="56"/>
  <c r="T66" i="56"/>
  <c r="T61" i="56"/>
  <c r="T42" i="56"/>
  <c r="T77" i="56"/>
  <c r="AG29" i="56"/>
  <c r="AG77" i="56"/>
  <c r="T30" i="56"/>
  <c r="T25" i="56"/>
  <c r="N34" i="56"/>
  <c r="AH34" i="56" s="1"/>
  <c r="N18" i="56"/>
  <c r="AH18" i="56" s="1"/>
  <c r="N74" i="56"/>
  <c r="AH74" i="56" s="1"/>
  <c r="N12" i="56"/>
  <c r="AH12" i="56" s="1"/>
  <c r="N46" i="56"/>
  <c r="AH46" i="56" s="1"/>
  <c r="T73" i="56"/>
  <c r="T62" i="56"/>
  <c r="T57" i="56"/>
  <c r="T50" i="56"/>
  <c r="T34" i="56"/>
  <c r="T22" i="56"/>
  <c r="T17" i="56"/>
  <c r="N70" i="56"/>
  <c r="AH70" i="56" s="1"/>
  <c r="N66" i="56"/>
  <c r="AH66" i="56" s="1"/>
  <c r="N62" i="56"/>
  <c r="AH62" i="56" s="1"/>
  <c r="N58" i="56"/>
  <c r="AH58" i="56" s="1"/>
  <c r="N50" i="56"/>
  <c r="AH50" i="56" s="1"/>
  <c r="T74" i="56"/>
  <c r="T58" i="56"/>
  <c r="T18" i="56"/>
  <c r="N48" i="55"/>
  <c r="AH48" i="55"/>
  <c r="N80" i="55"/>
  <c r="AH80" i="55" s="1"/>
  <c r="N18" i="55"/>
  <c r="AH18" i="55" s="1"/>
  <c r="N99" i="55"/>
  <c r="AH99" i="55" s="1"/>
  <c r="AG88" i="55"/>
  <c r="AG84" i="55"/>
  <c r="AG68" i="55"/>
  <c r="AG52" i="55"/>
  <c r="N25" i="55"/>
  <c r="AH25" i="55" s="1"/>
  <c r="AG25" i="55"/>
  <c r="T25" i="55"/>
  <c r="T96" i="55"/>
  <c r="AG96" i="55"/>
  <c r="N96" i="55"/>
  <c r="AH96" i="55" s="1"/>
  <c r="AF89" i="55"/>
  <c r="AF94" i="55"/>
  <c r="AF25" i="53"/>
  <c r="AE98" i="54"/>
  <c r="AH15" i="53"/>
  <c r="N20" i="55"/>
  <c r="AH20" i="55" s="1"/>
  <c r="N89" i="55"/>
  <c r="AH89" i="55" s="1"/>
  <c r="AG44" i="55"/>
  <c r="AG64" i="55"/>
  <c r="T79" i="55"/>
  <c r="AG85" i="55"/>
  <c r="AG79" i="55"/>
  <c r="N72" i="55"/>
  <c r="AH72" i="55" s="1"/>
  <c r="N56" i="55"/>
  <c r="AH56" i="55" s="1"/>
  <c r="N40" i="55"/>
  <c r="AH40" i="55" s="1"/>
  <c r="AG20" i="55"/>
  <c r="AG89" i="55"/>
  <c r="AG40" i="55"/>
  <c r="AG60" i="55"/>
  <c r="AG76" i="55"/>
  <c r="AI101" i="55"/>
  <c r="N93" i="55"/>
  <c r="AH93" i="55" s="1"/>
  <c r="AE101" i="55"/>
  <c r="T93" i="55"/>
  <c r="T76" i="55"/>
  <c r="T72" i="55"/>
  <c r="T64" i="55"/>
  <c r="T60" i="55"/>
  <c r="T56" i="55"/>
  <c r="T48" i="55"/>
  <c r="T44" i="55"/>
  <c r="T36" i="55"/>
  <c r="T32" i="55"/>
  <c r="T28" i="55"/>
  <c r="AG81" i="55"/>
  <c r="N16" i="55"/>
  <c r="AH16" i="55" s="1"/>
  <c r="AF44" i="57"/>
  <c r="AF32" i="57"/>
  <c r="S48" i="57"/>
  <c r="S28" i="57"/>
  <c r="S20" i="57"/>
  <c r="S41" i="57"/>
  <c r="S38" i="57"/>
  <c r="S51" i="57"/>
  <c r="AI57" i="57"/>
  <c r="N40" i="57"/>
  <c r="Q40" i="57" s="1"/>
  <c r="T32" i="57"/>
  <c r="T44" i="57"/>
  <c r="N32" i="57"/>
  <c r="N28" i="57"/>
  <c r="T28" i="57"/>
  <c r="T20" i="57"/>
  <c r="N24" i="57"/>
  <c r="Q24" i="57" s="1"/>
  <c r="T40" i="57"/>
  <c r="T48" i="57"/>
  <c r="AF52" i="57"/>
  <c r="AF36" i="57"/>
  <c r="AF20" i="57"/>
  <c r="N48" i="57"/>
  <c r="Q48" i="57" s="1"/>
  <c r="N15" i="57"/>
  <c r="AG15" i="57" s="1"/>
  <c r="AF28" i="57"/>
  <c r="N20" i="57"/>
  <c r="AF18" i="57"/>
  <c r="N34" i="57"/>
  <c r="AG34" i="57" s="1"/>
  <c r="N30" i="57"/>
  <c r="Q30" i="57" s="1"/>
  <c r="N38" i="57"/>
  <c r="T34" i="57"/>
  <c r="T18" i="57"/>
  <c r="T42" i="57"/>
  <c r="N18" i="57"/>
  <c r="AG18" i="57" s="1"/>
  <c r="T13" i="57"/>
  <c r="AC57" i="57"/>
  <c r="S19" i="57"/>
  <c r="S52" i="57"/>
  <c r="T19" i="57"/>
  <c r="AF29" i="57"/>
  <c r="N33" i="57"/>
  <c r="AG33" i="57" s="1"/>
  <c r="N19" i="57"/>
  <c r="AF38" i="57"/>
  <c r="AF42" i="57"/>
  <c r="T38" i="57"/>
  <c r="T24" i="57"/>
  <c r="S34" i="57"/>
  <c r="S15" i="57"/>
  <c r="N41" i="57"/>
  <c r="AF41" i="57"/>
  <c r="T37" i="57"/>
  <c r="T41" i="57"/>
  <c r="AF47" i="57"/>
  <c r="T15" i="57"/>
  <c r="AF24" i="57"/>
  <c r="T52" i="57"/>
  <c r="AF37" i="57"/>
  <c r="AF34" i="57"/>
  <c r="AF19" i="57"/>
  <c r="AG20" i="57"/>
  <c r="Q20" i="57"/>
  <c r="AG40" i="57"/>
  <c r="AG37" i="57"/>
  <c r="Q37" i="57"/>
  <c r="T11" i="57"/>
  <c r="R11" i="57"/>
  <c r="T14" i="57"/>
  <c r="R14" i="57"/>
  <c r="Q50" i="57"/>
  <c r="R50" i="57"/>
  <c r="Q33" i="57"/>
  <c r="S30" i="57"/>
  <c r="R30" i="57"/>
  <c r="N25" i="57"/>
  <c r="R25" i="57"/>
  <c r="R45" i="57"/>
  <c r="AG56" i="57"/>
  <c r="Q56" i="57"/>
  <c r="AF55" i="57"/>
  <c r="R55" i="57"/>
  <c r="N43" i="57"/>
  <c r="R43" i="57"/>
  <c r="N39" i="57"/>
  <c r="R39" i="57"/>
  <c r="N35" i="57"/>
  <c r="AG35" i="57" s="1"/>
  <c r="R35" i="57"/>
  <c r="T27" i="57"/>
  <c r="R27" i="57"/>
  <c r="AG48" i="57"/>
  <c r="AG52" i="57"/>
  <c r="Q51" i="57"/>
  <c r="AG50" i="57"/>
  <c r="AH57" i="57"/>
  <c r="N55" i="57"/>
  <c r="Q55" i="57" s="1"/>
  <c r="S39" i="57"/>
  <c r="S55" i="57"/>
  <c r="AF50" i="57"/>
  <c r="N22" i="57"/>
  <c r="Q22" i="57" s="1"/>
  <c r="AF12" i="57"/>
  <c r="AF39" i="57"/>
  <c r="N17" i="57"/>
  <c r="Q17" i="57" s="1"/>
  <c r="T17" i="57"/>
  <c r="AF17" i="57"/>
  <c r="T22" i="57"/>
  <c r="AF22" i="57"/>
  <c r="AF49" i="57"/>
  <c r="N49" i="57"/>
  <c r="N31" i="57"/>
  <c r="T49" i="57"/>
  <c r="N12" i="57"/>
  <c r="AG12" i="57" s="1"/>
  <c r="AF31" i="57"/>
  <c r="T50" i="57"/>
  <c r="S43" i="57"/>
  <c r="S50" i="57"/>
  <c r="S11" i="57"/>
  <c r="AF23" i="57"/>
  <c r="AF43" i="57"/>
  <c r="T25" i="57"/>
  <c r="T21" i="57"/>
  <c r="AE57" i="57"/>
  <c r="AF21" i="57"/>
  <c r="T35" i="57"/>
  <c r="T23" i="57"/>
  <c r="AF11" i="57"/>
  <c r="T43" i="57"/>
  <c r="N27" i="57"/>
  <c r="AF25" i="57"/>
  <c r="N11" i="57"/>
  <c r="T30" i="57"/>
  <c r="N14" i="57"/>
  <c r="AG14" i="57" s="1"/>
  <c r="AG27" i="57"/>
  <c r="Q27" i="57"/>
  <c r="AG43" i="57"/>
  <c r="Q43" i="57"/>
  <c r="AG22" i="57"/>
  <c r="Q12" i="57"/>
  <c r="AG45" i="57"/>
  <c r="Q45" i="57"/>
  <c r="AD79" i="56"/>
  <c r="AF79" i="56"/>
  <c r="AI79" i="56"/>
  <c r="N20" i="56"/>
  <c r="AH20" i="56" s="1"/>
  <c r="T76" i="56"/>
  <c r="T49" i="56"/>
  <c r="AG25" i="56"/>
  <c r="N53" i="56"/>
  <c r="AH53" i="56" s="1"/>
  <c r="N61" i="56"/>
  <c r="AH61" i="56"/>
  <c r="T53" i="56"/>
  <c r="T20" i="56"/>
  <c r="N37" i="56"/>
  <c r="AH37" i="56" s="1"/>
  <c r="T37" i="56"/>
  <c r="N65" i="56"/>
  <c r="AH65" i="56" s="1"/>
  <c r="T16" i="56"/>
  <c r="O110" i="65"/>
  <c r="AH110" i="65" s="1"/>
  <c r="O188" i="65"/>
  <c r="AH188" i="65" s="1"/>
  <c r="O431" i="65"/>
  <c r="AH431" i="65" s="1"/>
  <c r="AG431" i="65"/>
  <c r="T365" i="65"/>
  <c r="AG365" i="65"/>
  <c r="O205" i="65"/>
  <c r="AH205" i="65"/>
  <c r="T262" i="65"/>
  <c r="T318" i="65"/>
  <c r="O406" i="65"/>
  <c r="U406" i="65" s="1"/>
  <c r="AG406" i="65"/>
  <c r="T409" i="65"/>
  <c r="O419" i="65"/>
  <c r="AH419" i="65" s="1"/>
  <c r="AG419" i="65"/>
  <c r="O435" i="65"/>
  <c r="AH435" i="65" s="1"/>
  <c r="AG435" i="65"/>
  <c r="T172" i="65"/>
  <c r="AG212" i="65"/>
  <c r="O227" i="65"/>
  <c r="AH227" i="65" s="1"/>
  <c r="O262" i="65"/>
  <c r="AH262" i="65" s="1"/>
  <c r="O316" i="65"/>
  <c r="AH316" i="65" s="1"/>
  <c r="O318" i="65"/>
  <c r="AH318" i="65" s="1"/>
  <c r="O322" i="65"/>
  <c r="AH322" i="65" s="1"/>
  <c r="O326" i="65"/>
  <c r="AH326" i="65"/>
  <c r="O330" i="65"/>
  <c r="T401" i="65"/>
  <c r="AG404" i="65"/>
  <c r="AG412" i="65"/>
  <c r="AG213" i="65"/>
  <c r="AG255" i="65"/>
  <c r="T373" i="65"/>
  <c r="U373" i="65" s="1"/>
  <c r="T383" i="65"/>
  <c r="U383" i="65" s="1"/>
  <c r="T389" i="65"/>
  <c r="T391" i="65"/>
  <c r="T397" i="65"/>
  <c r="O401" i="65"/>
  <c r="AH401" i="65" s="1"/>
  <c r="T405" i="65"/>
  <c r="O410" i="65"/>
  <c r="AH410" i="65"/>
  <c r="O418" i="65"/>
  <c r="AH418" i="65" s="1"/>
  <c r="O434" i="65"/>
  <c r="AH434" i="65" s="1"/>
  <c r="O81" i="65"/>
  <c r="AH81" i="65"/>
  <c r="T93" i="65"/>
  <c r="U93" i="65" s="1"/>
  <c r="T116" i="65"/>
  <c r="AG195" i="65"/>
  <c r="T196" i="65"/>
  <c r="U196" i="65" s="1"/>
  <c r="O219" i="65"/>
  <c r="AH219" i="65" s="1"/>
  <c r="AG219" i="65"/>
  <c r="O235" i="65"/>
  <c r="AH235" i="65"/>
  <c r="AG235" i="65"/>
  <c r="T339" i="65"/>
  <c r="O373" i="65"/>
  <c r="AH373" i="65"/>
  <c r="O387" i="65"/>
  <c r="AH387" i="65" s="1"/>
  <c r="O391" i="65"/>
  <c r="AH391" i="65" s="1"/>
  <c r="AG415" i="65"/>
  <c r="F27" i="70"/>
  <c r="F42" i="70" s="1"/>
  <c r="E42" i="70"/>
  <c r="J27" i="70"/>
  <c r="J42" i="70" s="1"/>
  <c r="AG222" i="65"/>
  <c r="AG353" i="65"/>
  <c r="AG361" i="65"/>
  <c r="T417" i="65"/>
  <c r="T425" i="65"/>
  <c r="T441" i="65"/>
  <c r="U450" i="65"/>
  <c r="T99" i="65"/>
  <c r="AG138" i="65"/>
  <c r="T155" i="65"/>
  <c r="U155" i="65" s="1"/>
  <c r="O191" i="65"/>
  <c r="AH191" i="65" s="1"/>
  <c r="AG191" i="65"/>
  <c r="O199" i="65"/>
  <c r="AH199" i="65" s="1"/>
  <c r="AG199" i="65"/>
  <c r="O207" i="65"/>
  <c r="AH207" i="65" s="1"/>
  <c r="AG207" i="65"/>
  <c r="O215" i="65"/>
  <c r="AH215" i="65" s="1"/>
  <c r="AG215" i="65"/>
  <c r="T216" i="65"/>
  <c r="AG223" i="65"/>
  <c r="O231" i="65"/>
  <c r="AH231" i="65" s="1"/>
  <c r="AG231" i="65"/>
  <c r="T232" i="65"/>
  <c r="O239" i="65"/>
  <c r="T254" i="65"/>
  <c r="O258" i="65"/>
  <c r="AH258" i="65"/>
  <c r="T286" i="65"/>
  <c r="AH331" i="65"/>
  <c r="T341" i="65"/>
  <c r="T347" i="65"/>
  <c r="O352" i="65"/>
  <c r="AH352" i="65" s="1"/>
  <c r="T353" i="65"/>
  <c r="O354" i="65"/>
  <c r="AH354" i="65"/>
  <c r="O358" i="65"/>
  <c r="AH358" i="65" s="1"/>
  <c r="AG358" i="65"/>
  <c r="O360" i="65"/>
  <c r="AG362" i="65"/>
  <c r="T363" i="65"/>
  <c r="O370" i="65"/>
  <c r="AG370" i="65"/>
  <c r="T371" i="65"/>
  <c r="AG405" i="65"/>
  <c r="AG411" i="65"/>
  <c r="AG413" i="65"/>
  <c r="O420" i="65"/>
  <c r="AH420" i="65" s="1"/>
  <c r="AG421" i="65"/>
  <c r="O425" i="65"/>
  <c r="AH425" i="65" s="1"/>
  <c r="O436" i="65"/>
  <c r="AH436" i="65" s="1"/>
  <c r="O441" i="65"/>
  <c r="AH441" i="65" s="1"/>
  <c r="O444" i="65"/>
  <c r="AH444" i="65" s="1"/>
  <c r="U463" i="65"/>
  <c r="T89" i="65"/>
  <c r="O132" i="65"/>
  <c r="AH132" i="65" s="1"/>
  <c r="T133" i="65"/>
  <c r="O185" i="65"/>
  <c r="AH185" i="65"/>
  <c r="AG209" i="65"/>
  <c r="AG225" i="65"/>
  <c r="O233" i="65"/>
  <c r="AH233" i="65" s="1"/>
  <c r="O254" i="65"/>
  <c r="T304" i="65"/>
  <c r="O313" i="65"/>
  <c r="AH313" i="65"/>
  <c r="AG313" i="65"/>
  <c r="O315" i="65"/>
  <c r="AH315" i="65" s="1"/>
  <c r="AG315" i="65"/>
  <c r="AG319" i="65"/>
  <c r="O323" i="65"/>
  <c r="AH323" i="65" s="1"/>
  <c r="AG323" i="65"/>
  <c r="O325" i="65"/>
  <c r="AH325" i="65"/>
  <c r="AG325" i="65"/>
  <c r="AG329" i="65"/>
  <c r="T335" i="65"/>
  <c r="AG364" i="65"/>
  <c r="O372" i="65"/>
  <c r="O378" i="65"/>
  <c r="AH378" i="65" s="1"/>
  <c r="AG378" i="65"/>
  <c r="O382" i="65"/>
  <c r="AG382" i="65"/>
  <c r="O384" i="65"/>
  <c r="AH384" i="65" s="1"/>
  <c r="AG386" i="65"/>
  <c r="O388" i="65"/>
  <c r="O390" i="65"/>
  <c r="AH390" i="65" s="1"/>
  <c r="AG390" i="65"/>
  <c r="AG392" i="65"/>
  <c r="AG396" i="65"/>
  <c r="O398" i="65"/>
  <c r="AH398" i="65" s="1"/>
  <c r="T413" i="65"/>
  <c r="T421" i="65"/>
  <c r="U468" i="65"/>
  <c r="O416" i="65"/>
  <c r="O424" i="65"/>
  <c r="AH424" i="65" s="1"/>
  <c r="O70" i="65"/>
  <c r="AH70" i="65" s="1"/>
  <c r="AG74" i="65"/>
  <c r="T82" i="65"/>
  <c r="O90" i="65"/>
  <c r="AH90" i="65" s="1"/>
  <c r="T94" i="65"/>
  <c r="AG119" i="65"/>
  <c r="O60" i="65"/>
  <c r="AH60" i="65" s="1"/>
  <c r="AG19" i="65"/>
  <c r="AG33" i="65"/>
  <c r="O92" i="65"/>
  <c r="O100" i="65"/>
  <c r="AH100" i="65" s="1"/>
  <c r="O125" i="65"/>
  <c r="AH125" i="65" s="1"/>
  <c r="T129" i="65"/>
  <c r="T15" i="65"/>
  <c r="U15" i="65" s="1"/>
  <c r="T31" i="65"/>
  <c r="T37" i="65"/>
  <c r="T43" i="65"/>
  <c r="AG266" i="65"/>
  <c r="O278" i="65"/>
  <c r="AH278" i="65" s="1"/>
  <c r="AG282" i="65"/>
  <c r="AG144" i="65"/>
  <c r="AG146" i="65"/>
  <c r="AG160" i="65"/>
  <c r="O167" i="65"/>
  <c r="O250" i="65"/>
  <c r="AH250" i="65" s="1"/>
  <c r="AG251" i="65"/>
  <c r="T258" i="65"/>
  <c r="U258" i="65" s="1"/>
  <c r="AG271" i="65"/>
  <c r="O271" i="65"/>
  <c r="AH271" i="65" s="1"/>
  <c r="AG275" i="65"/>
  <c r="AG279" i="65"/>
  <c r="AG283" i="65"/>
  <c r="O283" i="65"/>
  <c r="AH283" i="65" s="1"/>
  <c r="T158" i="65"/>
  <c r="U158" i="65" s="1"/>
  <c r="T247" i="65"/>
  <c r="U247" i="65" s="1"/>
  <c r="T251" i="65"/>
  <c r="AG257" i="65"/>
  <c r="T287" i="65"/>
  <c r="AG287" i="65"/>
  <c r="O287" i="65"/>
  <c r="AH287" i="65" s="1"/>
  <c r="T289" i="65"/>
  <c r="AG289" i="65"/>
  <c r="O289" i="65"/>
  <c r="AI142" i="65"/>
  <c r="AG269" i="65"/>
  <c r="O269" i="65"/>
  <c r="AG277" i="65"/>
  <c r="O277" i="65"/>
  <c r="AH277" i="65" s="1"/>
  <c r="AG286" i="65"/>
  <c r="AG292" i="65"/>
  <c r="O293" i="65"/>
  <c r="AH293" i="65" s="1"/>
  <c r="O295" i="65"/>
  <c r="AG296" i="65"/>
  <c r="O297" i="65"/>
  <c r="AH297" i="65" s="1"/>
  <c r="O299" i="65"/>
  <c r="AH299" i="65" s="1"/>
  <c r="AG300" i="65"/>
  <c r="AG302" i="65"/>
  <c r="O303" i="65"/>
  <c r="U303" i="65" s="1"/>
  <c r="AG306" i="65"/>
  <c r="AG335" i="65"/>
  <c r="O336" i="65"/>
  <c r="AH336" i="65" s="1"/>
  <c r="AG337" i="65"/>
  <c r="AG339" i="65"/>
  <c r="O340" i="65"/>
  <c r="AH340" i="65" s="1"/>
  <c r="AG341" i="65"/>
  <c r="O344" i="65"/>
  <c r="AH344" i="65" s="1"/>
  <c r="T416" i="65"/>
  <c r="T418" i="65"/>
  <c r="T420" i="65"/>
  <c r="U420" i="65" s="1"/>
  <c r="T422" i="65"/>
  <c r="T432" i="65"/>
  <c r="T440" i="65"/>
  <c r="T442" i="65"/>
  <c r="T444" i="65"/>
  <c r="AH469" i="65"/>
  <c r="U472" i="65"/>
  <c r="AH473" i="65"/>
  <c r="AH477" i="65"/>
  <c r="AG293" i="65"/>
  <c r="AG297" i="65"/>
  <c r="AG301" i="65"/>
  <c r="AG303" i="65"/>
  <c r="AG307" i="65"/>
  <c r="AG336" i="65"/>
  <c r="AG340" i="65"/>
  <c r="AG344" i="65"/>
  <c r="AH449" i="65"/>
  <c r="P13" i="63"/>
  <c r="M13" i="63"/>
  <c r="AG445" i="65"/>
  <c r="T445" i="65"/>
  <c r="AH370" i="65"/>
  <c r="AG89" i="65"/>
  <c r="U244" i="65"/>
  <c r="AG93" i="65"/>
  <c r="AH406" i="65"/>
  <c r="O268" i="65"/>
  <c r="AH268" i="65" s="1"/>
  <c r="O153" i="65"/>
  <c r="AH153" i="65" s="1"/>
  <c r="AG58" i="65"/>
  <c r="AG131" i="65"/>
  <c r="O123" i="65"/>
  <c r="O164" i="65"/>
  <c r="AH164" i="65" s="1"/>
  <c r="T123" i="65"/>
  <c r="T95" i="65"/>
  <c r="T182" i="65"/>
  <c r="AG164" i="65"/>
  <c r="T234" i="65"/>
  <c r="AG95" i="65"/>
  <c r="T412" i="65"/>
  <c r="U412" i="65" s="1"/>
  <c r="T146" i="65"/>
  <c r="O260" i="65"/>
  <c r="AH260" i="65" s="1"/>
  <c r="T174" i="65"/>
  <c r="U174" i="65" s="1"/>
  <c r="T260" i="65"/>
  <c r="U260" i="65" s="1"/>
  <c r="O98" i="65"/>
  <c r="T73" i="65"/>
  <c r="T238" i="65"/>
  <c r="T214" i="65"/>
  <c r="AG20" i="65"/>
  <c r="O280" i="65"/>
  <c r="U280" i="65" s="1"/>
  <c r="O272" i="65"/>
  <c r="AH272" i="65"/>
  <c r="T150" i="65"/>
  <c r="T103" i="65"/>
  <c r="AG247" i="65"/>
  <c r="AH168" i="65"/>
  <c r="T23" i="65"/>
  <c r="AG88" i="65"/>
  <c r="T98" i="65"/>
  <c r="T296" i="65"/>
  <c r="AG233" i="65"/>
  <c r="T202" i="65"/>
  <c r="AG185" i="65"/>
  <c r="T20" i="65"/>
  <c r="AG238" i="65"/>
  <c r="T230" i="65"/>
  <c r="AG214" i="65"/>
  <c r="AG174" i="65"/>
  <c r="T135" i="65"/>
  <c r="O312" i="65"/>
  <c r="AH312" i="65"/>
  <c r="T312" i="65"/>
  <c r="U312" i="65" s="1"/>
  <c r="T242" i="65"/>
  <c r="T226" i="65"/>
  <c r="T292" i="65"/>
  <c r="O75" i="65"/>
  <c r="AH75" i="65" s="1"/>
  <c r="AG165" i="65"/>
  <c r="AG268" i="65"/>
  <c r="AG158" i="65"/>
  <c r="O38" i="65"/>
  <c r="AH38" i="65" s="1"/>
  <c r="AG182" i="65"/>
  <c r="O307" i="65"/>
  <c r="AH307" i="65" s="1"/>
  <c r="AG280" i="65"/>
  <c r="AG272" i="65"/>
  <c r="O275" i="65"/>
  <c r="AH275" i="65" s="1"/>
  <c r="O161" i="65"/>
  <c r="AH161" i="65" s="1"/>
  <c r="AG150" i="65"/>
  <c r="T131" i="65"/>
  <c r="O94" i="65"/>
  <c r="AG91" i="65"/>
  <c r="AG230" i="65"/>
  <c r="T222" i="65"/>
  <c r="T79" i="65"/>
  <c r="T316" i="65"/>
  <c r="AG242" i="65"/>
  <c r="AG226" i="65"/>
  <c r="T153" i="65"/>
  <c r="O120" i="65"/>
  <c r="AH120" i="65" s="1"/>
  <c r="O135" i="65"/>
  <c r="U135" i="65" s="1"/>
  <c r="O137" i="65"/>
  <c r="AH137" i="65" s="1"/>
  <c r="T138" i="65"/>
  <c r="T140" i="65"/>
  <c r="AG73" i="65"/>
  <c r="AG79" i="65"/>
  <c r="O65" i="65"/>
  <c r="AH65" i="65"/>
  <c r="T65" i="65"/>
  <c r="U65" i="65" s="1"/>
  <c r="AG69" i="65"/>
  <c r="T69" i="65"/>
  <c r="O155" i="65"/>
  <c r="AH155" i="65" s="1"/>
  <c r="AG159" i="65"/>
  <c r="T179" i="65"/>
  <c r="T195" i="65"/>
  <c r="O195" i="65"/>
  <c r="O198" i="65"/>
  <c r="U198" i="65" s="1"/>
  <c r="AG210" i="65"/>
  <c r="T225" i="65"/>
  <c r="O225" i="65"/>
  <c r="O237" i="65"/>
  <c r="AH237" i="65" s="1"/>
  <c r="T241" i="65"/>
  <c r="O241" i="65"/>
  <c r="AH241" i="65"/>
  <c r="AG424" i="65"/>
  <c r="T424" i="65"/>
  <c r="AG440" i="65"/>
  <c r="O440" i="65"/>
  <c r="AH440" i="65" s="1"/>
  <c r="AH448" i="65"/>
  <c r="U448" i="65"/>
  <c r="O302" i="65"/>
  <c r="AH302" i="65"/>
  <c r="AG81" i="65"/>
  <c r="T81" i="65"/>
  <c r="AG117" i="65"/>
  <c r="T117" i="65"/>
  <c r="U117" i="65" s="1"/>
  <c r="O178" i="65"/>
  <c r="AH178" i="65" s="1"/>
  <c r="AG178" i="65"/>
  <c r="AG194" i="65"/>
  <c r="AG201" i="65"/>
  <c r="T213" i="65"/>
  <c r="O213" i="65"/>
  <c r="AH213" i="65" s="1"/>
  <c r="AG250" i="65"/>
  <c r="T250" i="65"/>
  <c r="U250" i="65" s="1"/>
  <c r="T329" i="65"/>
  <c r="O329" i="65"/>
  <c r="O369" i="65"/>
  <c r="AH369" i="65" s="1"/>
  <c r="AG397" i="65"/>
  <c r="O397" i="65"/>
  <c r="AG439" i="65"/>
  <c r="T439" i="65"/>
  <c r="AG443" i="65"/>
  <c r="T126" i="65"/>
  <c r="AG126" i="65"/>
  <c r="O32" i="65"/>
  <c r="T36" i="65"/>
  <c r="U36" i="65" s="1"/>
  <c r="O36" i="65"/>
  <c r="AH36" i="65" s="1"/>
  <c r="AG52" i="65"/>
  <c r="T52" i="65"/>
  <c r="U52" i="65" s="1"/>
  <c r="AG108" i="65"/>
  <c r="T108" i="65"/>
  <c r="O108" i="65"/>
  <c r="U108" i="65" s="1"/>
  <c r="O177" i="65"/>
  <c r="AH177" i="65" s="1"/>
  <c r="T181" i="65"/>
  <c r="AG220" i="65"/>
  <c r="T220" i="65"/>
  <c r="AG256" i="65"/>
  <c r="T256" i="65"/>
  <c r="O263" i="65"/>
  <c r="T263" i="65"/>
  <c r="T314" i="65"/>
  <c r="T352" i="65"/>
  <c r="U352" i="65" s="1"/>
  <c r="AG352" i="65"/>
  <c r="T360" i="65"/>
  <c r="AG360" i="65"/>
  <c r="T364" i="65"/>
  <c r="U364" i="65" s="1"/>
  <c r="O364" i="65"/>
  <c r="AH364" i="65" s="1"/>
  <c r="T372" i="65"/>
  <c r="AG372" i="65"/>
  <c r="T376" i="65"/>
  <c r="T384" i="65"/>
  <c r="O392" i="65"/>
  <c r="AH392" i="65" s="1"/>
  <c r="T396" i="65"/>
  <c r="O396" i="65"/>
  <c r="AH396" i="65" s="1"/>
  <c r="T400" i="65"/>
  <c r="O400" i="65"/>
  <c r="AH400" i="65" s="1"/>
  <c r="AG400" i="65"/>
  <c r="T404" i="65"/>
  <c r="O404" i="65"/>
  <c r="AH404" i="65" s="1"/>
  <c r="T408" i="65"/>
  <c r="O148" i="65"/>
  <c r="AH148" i="65" s="1"/>
  <c r="AG44" i="65"/>
  <c r="O44" i="65"/>
  <c r="AH44" i="65"/>
  <c r="AG51" i="65"/>
  <c r="O160" i="65"/>
  <c r="AH160" i="65" s="1"/>
  <c r="T160" i="65"/>
  <c r="T266" i="65"/>
  <c r="O266" i="65"/>
  <c r="AH266" i="65" s="1"/>
  <c r="T281" i="65"/>
  <c r="T295" i="65"/>
  <c r="U295" i="65" s="1"/>
  <c r="AG295" i="65"/>
  <c r="AG399" i="65"/>
  <c r="T399" i="65"/>
  <c r="O399" i="65"/>
  <c r="AH399" i="65" s="1"/>
  <c r="AG417" i="65"/>
  <c r="O417" i="65"/>
  <c r="AH459" i="65"/>
  <c r="AH476" i="65"/>
  <c r="U476" i="65"/>
  <c r="T249" i="65"/>
  <c r="T245" i="65"/>
  <c r="AG249" i="65"/>
  <c r="AG245" i="65"/>
  <c r="T255" i="65"/>
  <c r="U255" i="65" s="1"/>
  <c r="AG227" i="65"/>
  <c r="T423" i="65"/>
  <c r="T85" i="65"/>
  <c r="U85" i="65" s="1"/>
  <c r="AG85" i="65"/>
  <c r="O69" i="65"/>
  <c r="AH69" i="65" s="1"/>
  <c r="T16" i="65"/>
  <c r="U16" i="65" s="1"/>
  <c r="AG36" i="65"/>
  <c r="AG47" i="65"/>
  <c r="O77" i="65"/>
  <c r="AH77" i="65" s="1"/>
  <c r="AG87" i="65"/>
  <c r="AG112" i="65"/>
  <c r="T128" i="65"/>
  <c r="O172" i="65"/>
  <c r="AH172" i="65" s="1"/>
  <c r="O196" i="65"/>
  <c r="O220" i="65"/>
  <c r="AH220" i="65" s="1"/>
  <c r="O300" i="65"/>
  <c r="AH300" i="65" s="1"/>
  <c r="T322" i="65"/>
  <c r="U322" i="65" s="1"/>
  <c r="AG330" i="65"/>
  <c r="T411" i="65"/>
  <c r="O422" i="65"/>
  <c r="AH422" i="65" s="1"/>
  <c r="O423" i="65"/>
  <c r="AH423" i="65" s="1"/>
  <c r="O439" i="65"/>
  <c r="AH439" i="65" s="1"/>
  <c r="T77" i="65"/>
  <c r="AH98" i="65"/>
  <c r="O16" i="65"/>
  <c r="AH16" i="65" s="1"/>
  <c r="AG24" i="65"/>
  <c r="T86" i="65"/>
  <c r="T78" i="65"/>
  <c r="AG70" i="65"/>
  <c r="T66" i="65"/>
  <c r="AG48" i="65"/>
  <c r="T60" i="65"/>
  <c r="O28" i="65"/>
  <c r="AG86" i="65"/>
  <c r="O82" i="65"/>
  <c r="O74" i="65"/>
  <c r="AH74" i="65" s="1"/>
  <c r="AG66" i="65"/>
  <c r="T112" i="65"/>
  <c r="AG134" i="65"/>
  <c r="U64" i="65"/>
  <c r="AG32" i="65"/>
  <c r="T48" i="65"/>
  <c r="T28" i="65"/>
  <c r="U28" i="65" s="1"/>
  <c r="T90" i="65"/>
  <c r="O78" i="65"/>
  <c r="AH78" i="65"/>
  <c r="O116" i="65"/>
  <c r="U116" i="65" s="1"/>
  <c r="O122" i="65"/>
  <c r="AH122" i="65" s="1"/>
  <c r="T110" i="65"/>
  <c r="O84" i="65"/>
  <c r="T100" i="65"/>
  <c r="AG128" i="65"/>
  <c r="O105" i="65"/>
  <c r="AH105" i="65" s="1"/>
  <c r="O181" i="65"/>
  <c r="U181" i="65" s="1"/>
  <c r="O71" i="65"/>
  <c r="AH71" i="65" s="1"/>
  <c r="T205" i="65"/>
  <c r="U205" i="65" s="1"/>
  <c r="AG75" i="65"/>
  <c r="T41" i="65"/>
  <c r="T91" i="65"/>
  <c r="U91" i="65" s="1"/>
  <c r="O217" i="65"/>
  <c r="AH217" i="65" s="1"/>
  <c r="AG17" i="65"/>
  <c r="O127" i="65"/>
  <c r="AH127" i="65"/>
  <c r="AG162" i="65"/>
  <c r="T49" i="65"/>
  <c r="AG37" i="65"/>
  <c r="T127" i="65"/>
  <c r="O169" i="65"/>
  <c r="T83" i="65"/>
  <c r="T188" i="65"/>
  <c r="U188" i="65" s="1"/>
  <c r="AG71" i="65"/>
  <c r="O49" i="65"/>
  <c r="AH49" i="65" s="1"/>
  <c r="AG92" i="65"/>
  <c r="AG143" i="65"/>
  <c r="O140" i="65"/>
  <c r="AH140" i="65" s="1"/>
  <c r="O87" i="65"/>
  <c r="AH87" i="65" s="1"/>
  <c r="T30" i="65"/>
  <c r="AG217" i="65"/>
  <c r="T33" i="65"/>
  <c r="T167" i="65"/>
  <c r="O41" i="65"/>
  <c r="O119" i="65"/>
  <c r="AH119" i="65" s="1"/>
  <c r="AG105" i="65"/>
  <c r="AG99" i="65"/>
  <c r="O142" i="65"/>
  <c r="AH142" i="65" s="1"/>
  <c r="T25" i="65"/>
  <c r="AG84" i="65"/>
  <c r="O209" i="65"/>
  <c r="U209" i="65" s="1"/>
  <c r="AG169" i="65"/>
  <c r="T114" i="65"/>
  <c r="AG83" i="65"/>
  <c r="O57" i="65"/>
  <c r="AH57" i="65" s="1"/>
  <c r="AH254" i="65"/>
  <c r="U241" i="65"/>
  <c r="U277" i="65"/>
  <c r="AH17" i="65"/>
  <c r="AH286" i="65"/>
  <c r="AH263" i="65"/>
  <c r="AH303" i="65"/>
  <c r="AH428" i="65"/>
  <c r="T45" i="65"/>
  <c r="T50" i="65"/>
  <c r="T197" i="65"/>
  <c r="AG163" i="65"/>
  <c r="O114" i="65"/>
  <c r="AH114" i="65" s="1"/>
  <c r="T24" i="65"/>
  <c r="AG40" i="65"/>
  <c r="O402" i="65"/>
  <c r="AH402" i="65" s="1"/>
  <c r="T273" i="65"/>
  <c r="AG376" i="65"/>
  <c r="O368" i="65"/>
  <c r="AH368" i="65" s="1"/>
  <c r="O40" i="65"/>
  <c r="AH40" i="65"/>
  <c r="O179" i="65"/>
  <c r="AH179" i="65" s="1"/>
  <c r="T171" i="65"/>
  <c r="T137" i="65"/>
  <c r="AG355" i="65"/>
  <c r="O145" i="65"/>
  <c r="AH145" i="65" s="1"/>
  <c r="O149" i="65"/>
  <c r="O76" i="65"/>
  <c r="AH76" i="65" s="1"/>
  <c r="T121" i="65"/>
  <c r="T149" i="65"/>
  <c r="AG332" i="65"/>
  <c r="AG299" i="65"/>
  <c r="T446" i="65"/>
  <c r="U446" i="65" s="1"/>
  <c r="T436" i="65"/>
  <c r="U436" i="65" s="1"/>
  <c r="O332" i="65"/>
  <c r="AH332" i="65" s="1"/>
  <c r="AH295" i="65"/>
  <c r="AG290" i="65"/>
  <c r="T162" i="65"/>
  <c r="O279" i="65"/>
  <c r="AH279" i="65" s="1"/>
  <c r="AG14" i="65"/>
  <c r="T125" i="65"/>
  <c r="T429" i="65"/>
  <c r="U429" i="65" s="1"/>
  <c r="U467" i="65"/>
  <c r="AG409" i="65"/>
  <c r="O350" i="65"/>
  <c r="AH350" i="65" s="1"/>
  <c r="AG216" i="65"/>
  <c r="U454" i="65"/>
  <c r="O375" i="65"/>
  <c r="AH375" i="65" s="1"/>
  <c r="O203" i="65"/>
  <c r="U203" i="65" s="1"/>
  <c r="O427" i="65"/>
  <c r="AH427" i="65" s="1"/>
  <c r="T328" i="65"/>
  <c r="O446" i="65"/>
  <c r="AH446" i="65"/>
  <c r="AG129" i="65"/>
  <c r="O290" i="65"/>
  <c r="AH290" i="65" s="1"/>
  <c r="T319" i="65"/>
  <c r="AG324" i="65"/>
  <c r="O367" i="65"/>
  <c r="U367" i="65" s="1"/>
  <c r="U392" i="65"/>
  <c r="O96" i="65"/>
  <c r="AH96" i="65"/>
  <c r="O133" i="65"/>
  <c r="U133" i="65" s="1"/>
  <c r="O437" i="65"/>
  <c r="AH437" i="65" s="1"/>
  <c r="AG428" i="65"/>
  <c r="T187" i="65"/>
  <c r="T175" i="65"/>
  <c r="T221" i="65"/>
  <c r="AG229" i="65"/>
  <c r="AG347" i="65"/>
  <c r="T186" i="65"/>
  <c r="O202" i="65"/>
  <c r="AH202" i="65" s="1"/>
  <c r="T170" i="65"/>
  <c r="U170" i="65" s="1"/>
  <c r="O170" i="65"/>
  <c r="AG291" i="65"/>
  <c r="T428" i="65"/>
  <c r="U428" i="65"/>
  <c r="AG333" i="65"/>
  <c r="O45" i="65"/>
  <c r="AH45" i="65" s="1"/>
  <c r="O187" i="65"/>
  <c r="AH187" i="65"/>
  <c r="T437" i="65"/>
  <c r="T361" i="65"/>
  <c r="T355" i="65"/>
  <c r="AG350" i="65"/>
  <c r="U471" i="65"/>
  <c r="O393" i="65"/>
  <c r="O377" i="65"/>
  <c r="AH377" i="65"/>
  <c r="AG203" i="65"/>
  <c r="T375" i="65"/>
  <c r="T367" i="65"/>
  <c r="AG171" i="65"/>
  <c r="O430" i="65"/>
  <c r="U419" i="65"/>
  <c r="AG192" i="65"/>
  <c r="T96" i="65"/>
  <c r="T88" i="65"/>
  <c r="T192" i="65"/>
  <c r="O68" i="65"/>
  <c r="T109" i="65"/>
  <c r="O56" i="65"/>
  <c r="AH56" i="65"/>
  <c r="U81" i="65"/>
  <c r="T237" i="65"/>
  <c r="O210" i="65"/>
  <c r="O175" i="65"/>
  <c r="AH175" i="65"/>
  <c r="T324" i="65"/>
  <c r="U324" i="65" s="1"/>
  <c r="T306" i="65"/>
  <c r="T333" i="65"/>
  <c r="T56" i="65"/>
  <c r="T145" i="65"/>
  <c r="AG121" i="65"/>
  <c r="T430" i="65"/>
  <c r="AG343" i="65"/>
  <c r="O334" i="65"/>
  <c r="AH334" i="65"/>
  <c r="T343" i="65"/>
  <c r="AG429" i="65"/>
  <c r="AH475" i="65"/>
  <c r="O415" i="65"/>
  <c r="AH415" i="65" s="1"/>
  <c r="O383" i="65"/>
  <c r="AH383" i="65" s="1"/>
  <c r="T393" i="65"/>
  <c r="T377" i="65"/>
  <c r="O426" i="65"/>
  <c r="AH426" i="65" s="1"/>
  <c r="U377" i="65"/>
  <c r="U331" i="65"/>
  <c r="U272" i="65"/>
  <c r="AH169" i="65"/>
  <c r="U416" i="65"/>
  <c r="U95" i="65"/>
  <c r="U129" i="65"/>
  <c r="U168" i="65"/>
  <c r="U466" i="65"/>
  <c r="U469" i="65"/>
  <c r="U473" i="65"/>
  <c r="AF482" i="65"/>
  <c r="U171" i="65"/>
  <c r="AH171" i="65"/>
  <c r="AH412" i="65"/>
  <c r="AH128" i="65"/>
  <c r="U128" i="65"/>
  <c r="AH253" i="65"/>
  <c r="U365" i="65"/>
  <c r="AH365" i="65"/>
  <c r="AH366" i="65"/>
  <c r="AH407" i="65"/>
  <c r="AH88" i="65"/>
  <c r="U88" i="65"/>
  <c r="AH256" i="65"/>
  <c r="U256" i="65"/>
  <c r="AH281" i="65"/>
  <c r="AH337" i="65"/>
  <c r="U126" i="65"/>
  <c r="AH126" i="65"/>
  <c r="AH242" i="65"/>
  <c r="U242" i="65"/>
  <c r="AH255" i="65"/>
  <c r="U103" i="65"/>
  <c r="AI482" i="65"/>
  <c r="AH103" i="65"/>
  <c r="U410" i="65"/>
  <c r="T34" i="65"/>
  <c r="AG184" i="65"/>
  <c r="AG50" i="65"/>
  <c r="T154" i="65"/>
  <c r="T26" i="65"/>
  <c r="O173" i="65"/>
  <c r="U173" i="65" s="1"/>
  <c r="U83" i="65"/>
  <c r="O18" i="65"/>
  <c r="U262" i="65"/>
  <c r="AG62" i="65"/>
  <c r="AG402" i="65"/>
  <c r="O197" i="65"/>
  <c r="AG259" i="65"/>
  <c r="AG407" i="65"/>
  <c r="AG281" i="65"/>
  <c r="O152" i="65"/>
  <c r="AH152" i="65" s="1"/>
  <c r="T274" i="65"/>
  <c r="AG173" i="65"/>
  <c r="O194" i="65"/>
  <c r="AH194" i="65"/>
  <c r="T206" i="65"/>
  <c r="AG111" i="65"/>
  <c r="O26" i="65"/>
  <c r="AH26" i="65"/>
  <c r="O248" i="65"/>
  <c r="AH248" i="65" s="1"/>
  <c r="AG132" i="65"/>
  <c r="AG284" i="65"/>
  <c r="AG234" i="65"/>
  <c r="O115" i="65"/>
  <c r="AH115" i="65" s="1"/>
  <c r="AG206" i="65"/>
  <c r="O144" i="65"/>
  <c r="AH144" i="65" s="1"/>
  <c r="T434" i="65"/>
  <c r="U434" i="65" s="1"/>
  <c r="T426" i="65"/>
  <c r="O264" i="65"/>
  <c r="AH264" i="65" s="1"/>
  <c r="O284" i="65"/>
  <c r="AH284" i="65" s="1"/>
  <c r="O42" i="65"/>
  <c r="AH416" i="65"/>
  <c r="AG327" i="65"/>
  <c r="U319" i="65"/>
  <c r="O311" i="65"/>
  <c r="AH311" i="65" s="1"/>
  <c r="AG371" i="65"/>
  <c r="O356" i="65"/>
  <c r="AH356" i="65" s="1"/>
  <c r="AG239" i="65"/>
  <c r="AG351" i="65"/>
  <c r="AG410" i="65"/>
  <c r="T381" i="65"/>
  <c r="T337" i="65"/>
  <c r="U337" i="65" s="1"/>
  <c r="AG366" i="65"/>
  <c r="O154" i="65"/>
  <c r="O186" i="65"/>
  <c r="AH186" i="65" s="1"/>
  <c r="AG248" i="65"/>
  <c r="T366" i="65"/>
  <c r="U366" i="65" s="1"/>
  <c r="U222" i="65"/>
  <c r="AH181" i="65"/>
  <c r="U89" i="65"/>
  <c r="U375" i="65"/>
  <c r="AG176" i="65"/>
  <c r="O54" i="65"/>
  <c r="AH54" i="65" s="1"/>
  <c r="AG38" i="65"/>
  <c r="T22" i="65"/>
  <c r="T18" i="65"/>
  <c r="T184" i="65"/>
  <c r="U184" i="65"/>
  <c r="U84" i="65"/>
  <c r="O58" i="65"/>
  <c r="AH58" i="65" s="1"/>
  <c r="T161" i="65"/>
  <c r="U161" i="65" s="1"/>
  <c r="U474" i="65"/>
  <c r="T152" i="65"/>
  <c r="T380" i="65"/>
  <c r="T356" i="65"/>
  <c r="O274" i="65"/>
  <c r="AH274" i="65" s="1"/>
  <c r="T253" i="65"/>
  <c r="U253" i="65"/>
  <c r="O190" i="65"/>
  <c r="U190" i="65" s="1"/>
  <c r="O165" i="65"/>
  <c r="AH165" i="65" s="1"/>
  <c r="T120" i="65"/>
  <c r="T157" i="65"/>
  <c r="AH309" i="65"/>
  <c r="AG265" i="65"/>
  <c r="O246" i="65"/>
  <c r="AG148" i="65"/>
  <c r="AG278" i="65"/>
  <c r="O386" i="65"/>
  <c r="AH386" i="65"/>
  <c r="O380" i="65"/>
  <c r="U380" i="65" s="1"/>
  <c r="T357" i="65"/>
  <c r="AG253" i="65"/>
  <c r="AG124" i="65"/>
  <c r="U465" i="65"/>
  <c r="O381" i="65"/>
  <c r="AH381" i="65"/>
  <c r="U457" i="65"/>
  <c r="O243" i="65"/>
  <c r="AH243" i="65" s="1"/>
  <c r="O211" i="65"/>
  <c r="AH211" i="65" s="1"/>
  <c r="U318" i="65"/>
  <c r="T407" i="65"/>
  <c r="U407" i="65" s="1"/>
  <c r="U105" i="65"/>
  <c r="U199" i="65"/>
  <c r="U455" i="65"/>
  <c r="U458" i="65"/>
  <c r="O30" i="65"/>
  <c r="U30" i="65" s="1"/>
  <c r="AG136" i="65"/>
  <c r="AG46" i="65"/>
  <c r="O136" i="65"/>
  <c r="AH136" i="65" s="1"/>
  <c r="T62" i="65"/>
  <c r="U62" i="65" s="1"/>
  <c r="T176" i="65"/>
  <c r="U176" i="65"/>
  <c r="AG139" i="65"/>
  <c r="T46" i="65"/>
  <c r="T54" i="65"/>
  <c r="T68" i="65"/>
  <c r="U68" i="65"/>
  <c r="U118" i="65"/>
  <c r="AH280" i="65"/>
  <c r="T14" i="65"/>
  <c r="U14" i="65" s="1"/>
  <c r="U422" i="65"/>
  <c r="O345" i="65"/>
  <c r="AH345" i="65" s="1"/>
  <c r="O259" i="65"/>
  <c r="AH259" i="65"/>
  <c r="T201" i="65"/>
  <c r="T190" i="65"/>
  <c r="T139" i="65"/>
  <c r="U139" i="65" s="1"/>
  <c r="T107" i="65"/>
  <c r="U107" i="65" s="1"/>
  <c r="O229" i="65"/>
  <c r="AH229" i="65" s="1"/>
  <c r="AG107" i="65"/>
  <c r="O34" i="65"/>
  <c r="AH34" i="65"/>
  <c r="T115" i="65"/>
  <c r="U101" i="65"/>
  <c r="O124" i="65"/>
  <c r="AH124" i="65" s="1"/>
  <c r="O157" i="65"/>
  <c r="AH157" i="65" s="1"/>
  <c r="T42" i="65"/>
  <c r="AG345" i="65"/>
  <c r="O265" i="65"/>
  <c r="AH265" i="65" s="1"/>
  <c r="T111" i="65"/>
  <c r="U111" i="65" s="1"/>
  <c r="O22" i="65"/>
  <c r="AH22" i="65" s="1"/>
  <c r="O327" i="65"/>
  <c r="AH327" i="65" s="1"/>
  <c r="AG311" i="65"/>
  <c r="AG103" i="65"/>
  <c r="O362" i="65"/>
  <c r="T351" i="65"/>
  <c r="AG357" i="65"/>
  <c r="O395" i="65"/>
  <c r="AH395" i="65" s="1"/>
  <c r="T395" i="65"/>
  <c r="T387" i="65"/>
  <c r="T246" i="65"/>
  <c r="AG211" i="65"/>
  <c r="O442" i="65"/>
  <c r="U442" i="65" s="1"/>
  <c r="U286" i="65"/>
  <c r="U460" i="65"/>
  <c r="U462" i="65"/>
  <c r="U470" i="65"/>
  <c r="AH62" i="65"/>
  <c r="AH25" i="65"/>
  <c r="U25" i="65"/>
  <c r="AH139" i="65"/>
  <c r="AH107" i="65"/>
  <c r="AH443" i="65"/>
  <c r="U20" i="65"/>
  <c r="AH20" i="65"/>
  <c r="AH52" i="65"/>
  <c r="AH236" i="65"/>
  <c r="AH314" i="65"/>
  <c r="U314" i="65"/>
  <c r="AH222" i="65"/>
  <c r="AH14" i="65"/>
  <c r="AH97" i="65"/>
  <c r="AH294" i="65"/>
  <c r="AH31" i="65"/>
  <c r="U31" i="65"/>
  <c r="AH35" i="65"/>
  <c r="U408" i="65"/>
  <c r="AH408" i="65"/>
  <c r="AH93" i="65"/>
  <c r="AH91" i="65"/>
  <c r="AH95" i="65"/>
  <c r="U87" i="65"/>
  <c r="U376" i="65"/>
  <c r="U215" i="65"/>
  <c r="U202" i="65"/>
  <c r="T80" i="65"/>
  <c r="AG142" i="65"/>
  <c r="T177" i="65"/>
  <c r="T21" i="65"/>
  <c r="U21" i="65" s="1"/>
  <c r="T106" i="65"/>
  <c r="U24" i="65"/>
  <c r="O221" i="65"/>
  <c r="AH221" i="65" s="1"/>
  <c r="AG97" i="65"/>
  <c r="O59" i="65"/>
  <c r="O223" i="65"/>
  <c r="AH223" i="65" s="1"/>
  <c r="U245" i="65"/>
  <c r="O288" i="65"/>
  <c r="AH288" i="65" s="1"/>
  <c r="T321" i="65"/>
  <c r="U321" i="65" s="1"/>
  <c r="O156" i="65"/>
  <c r="O147" i="65"/>
  <c r="AH147" i="65"/>
  <c r="O51" i="65"/>
  <c r="AH51" i="65" s="1"/>
  <c r="AG408" i="65"/>
  <c r="AG338" i="65"/>
  <c r="AG288" i="65"/>
  <c r="T282" i="65"/>
  <c r="AG267" i="65"/>
  <c r="O204" i="65"/>
  <c r="O189" i="65"/>
  <c r="O447" i="65"/>
  <c r="T443" i="65"/>
  <c r="U443" i="65" s="1"/>
  <c r="AG236" i="65"/>
  <c r="AG151" i="65"/>
  <c r="AG218" i="65"/>
  <c r="AG198" i="65"/>
  <c r="U391" i="65"/>
  <c r="AG193" i="65"/>
  <c r="T17" i="65"/>
  <c r="U157" i="65"/>
  <c r="AG29" i="65"/>
  <c r="O252" i="65"/>
  <c r="U252" i="65" s="1"/>
  <c r="AG276" i="65"/>
  <c r="AG334" i="65"/>
  <c r="AG305" i="65"/>
  <c r="O342" i="65"/>
  <c r="AH342" i="65" s="1"/>
  <c r="AG304" i="65"/>
  <c r="O301" i="65"/>
  <c r="AG294" i="65"/>
  <c r="O291" i="65"/>
  <c r="AH291" i="65" s="1"/>
  <c r="AG285" i="65"/>
  <c r="T261" i="65"/>
  <c r="T27" i="65"/>
  <c r="AG39" i="65"/>
  <c r="AG23" i="65"/>
  <c r="O432" i="65"/>
  <c r="AG261" i="65"/>
  <c r="AG398" i="65"/>
  <c r="AG394" i="65"/>
  <c r="O321" i="65"/>
  <c r="AG317" i="65"/>
  <c r="T252" i="65"/>
  <c r="T130" i="65"/>
  <c r="T61" i="65"/>
  <c r="O433" i="65"/>
  <c r="AG240" i="65"/>
  <c r="T67" i="65"/>
  <c r="U67" i="65"/>
  <c r="T433" i="65"/>
  <c r="T403" i="65"/>
  <c r="O379" i="65"/>
  <c r="T102" i="65"/>
  <c r="T57" i="65"/>
  <c r="T385" i="65"/>
  <c r="U385" i="65" s="1"/>
  <c r="O310" i="65"/>
  <c r="T228" i="65"/>
  <c r="U228" i="65" s="1"/>
  <c r="U461" i="65"/>
  <c r="O403" i="65"/>
  <c r="U346" i="65"/>
  <c r="U132" i="65"/>
  <c r="U293" i="65"/>
  <c r="U307" i="65"/>
  <c r="U325" i="65"/>
  <c r="U344" i="65"/>
  <c r="U435" i="65"/>
  <c r="U23" i="65"/>
  <c r="U142" i="65"/>
  <c r="U56" i="65"/>
  <c r="U398" i="65"/>
  <c r="U275" i="65"/>
  <c r="U179" i="65"/>
  <c r="U237" i="65"/>
  <c r="U326" i="65"/>
  <c r="U220" i="65"/>
  <c r="U439" i="65"/>
  <c r="T180" i="65"/>
  <c r="U180" i="65" s="1"/>
  <c r="O106" i="65"/>
  <c r="AH106" i="65" s="1"/>
  <c r="AG21" i="65"/>
  <c r="O163" i="65"/>
  <c r="U163" i="65" s="1"/>
  <c r="AH30" i="65"/>
  <c r="O143" i="65"/>
  <c r="AH143" i="65" s="1"/>
  <c r="AG147" i="65"/>
  <c r="AG208" i="65"/>
  <c r="AG25" i="65"/>
  <c r="T166" i="65"/>
  <c r="U166" i="65"/>
  <c r="T159" i="65"/>
  <c r="U159" i="65"/>
  <c r="O134" i="65"/>
  <c r="AH134" i="65" s="1"/>
  <c r="O53" i="65"/>
  <c r="O438" i="65"/>
  <c r="AH438" i="65"/>
  <c r="AG63" i="65"/>
  <c r="O308" i="65"/>
  <c r="AH308" i="65" s="1"/>
  <c r="T156" i="65"/>
  <c r="O113" i="65"/>
  <c r="U113" i="65" s="1"/>
  <c r="T368" i="65"/>
  <c r="U368" i="65"/>
  <c r="T348" i="65"/>
  <c r="AG314" i="65"/>
  <c r="T204" i="65"/>
  <c r="O200" i="65"/>
  <c r="T97" i="65"/>
  <c r="U97" i="65" s="1"/>
  <c r="U32" i="65"/>
  <c r="U397" i="65"/>
  <c r="U329" i="65"/>
  <c r="T236" i="65"/>
  <c r="U236" i="65"/>
  <c r="O224" i="65"/>
  <c r="O151" i="65"/>
  <c r="AH151" i="65" s="1"/>
  <c r="O130" i="65"/>
  <c r="U137" i="65"/>
  <c r="U316" i="65"/>
  <c r="T104" i="65"/>
  <c r="T59" i="65"/>
  <c r="O193" i="65"/>
  <c r="AH193" i="65" s="1"/>
  <c r="U98" i="65"/>
  <c r="O47" i="65"/>
  <c r="U47" i="65" s="1"/>
  <c r="AH47" i="65"/>
  <c r="AG109" i="65"/>
  <c r="AG27" i="65"/>
  <c r="T438" i="65"/>
  <c r="T414" i="65"/>
  <c r="O305" i="65"/>
  <c r="U305" i="65" s="1"/>
  <c r="AG298" i="65"/>
  <c r="O285" i="65"/>
  <c r="U285" i="65" s="1"/>
  <c r="AH285" i="65"/>
  <c r="T257" i="65"/>
  <c r="U257" i="65" s="1"/>
  <c r="AG166" i="65"/>
  <c r="AG270" i="65"/>
  <c r="T39" i="65"/>
  <c r="U39" i="65" s="1"/>
  <c r="T29" i="65"/>
  <c r="U29" i="65" s="1"/>
  <c r="AG31" i="65"/>
  <c r="AG15" i="65"/>
  <c r="AG374" i="65"/>
  <c r="U315" i="65"/>
  <c r="U254" i="65"/>
  <c r="T359" i="65"/>
  <c r="U359" i="65"/>
  <c r="O348" i="65"/>
  <c r="T294" i="65"/>
  <c r="U294" i="65" s="1"/>
  <c r="T208" i="65"/>
  <c r="U208" i="65" s="1"/>
  <c r="AG183" i="65"/>
  <c r="AG67" i="65"/>
  <c r="T453" i="65"/>
  <c r="T369" i="65"/>
  <c r="U369" i="65"/>
  <c r="O389" i="65"/>
  <c r="T379" i="65"/>
  <c r="U379" i="65" s="1"/>
  <c r="AG180" i="65"/>
  <c r="AG228" i="65"/>
  <c r="T212" i="65"/>
  <c r="T310" i="65"/>
  <c r="U40" i="65"/>
  <c r="U44" i="65"/>
  <c r="U119" i="65"/>
  <c r="U148" i="65"/>
  <c r="U164" i="65"/>
  <c r="U233" i="65"/>
  <c r="U268" i="65"/>
  <c r="U283" i="65"/>
  <c r="U302" i="65"/>
  <c r="U311" i="65"/>
  <c r="U350" i="65"/>
  <c r="U370" i="65"/>
  <c r="U390" i="65"/>
  <c r="U415" i="65"/>
  <c r="U33" i="65"/>
  <c r="U334" i="65"/>
  <c r="U342" i="65"/>
  <c r="U354" i="65"/>
  <c r="U127" i="65"/>
  <c r="U140" i="65"/>
  <c r="U187" i="65"/>
  <c r="U287" i="65"/>
  <c r="O61" i="65"/>
  <c r="AH61" i="65" s="1"/>
  <c r="AH209" i="65"/>
  <c r="U96" i="65"/>
  <c r="T189" i="65"/>
  <c r="O102" i="65"/>
  <c r="AH102" i="65" s="1"/>
  <c r="AH68" i="65"/>
  <c r="AG72" i="65"/>
  <c r="T76" i="65"/>
  <c r="U76" i="65"/>
  <c r="AH84" i="65"/>
  <c r="T72" i="65"/>
  <c r="U72" i="65" s="1"/>
  <c r="O104" i="65"/>
  <c r="AH28" i="65"/>
  <c r="AH133" i="65"/>
  <c r="U423" i="65"/>
  <c r="O55" i="65"/>
  <c r="U55" i="65" s="1"/>
  <c r="U69" i="65"/>
  <c r="U249" i="65"/>
  <c r="U399" i="65"/>
  <c r="AG273" i="65"/>
  <c r="T113" i="65"/>
  <c r="T338" i="65"/>
  <c r="U338" i="65" s="1"/>
  <c r="T267" i="65"/>
  <c r="AG200" i="65"/>
  <c r="T447" i="65"/>
  <c r="U447" i="65" s="1"/>
  <c r="AG224" i="65"/>
  <c r="T53" i="65"/>
  <c r="O218" i="65"/>
  <c r="AH218" i="65" s="1"/>
  <c r="O63" i="65"/>
  <c r="U63" i="65" s="1"/>
  <c r="U94" i="65"/>
  <c r="T264" i="65"/>
  <c r="U292" i="65"/>
  <c r="O320" i="65"/>
  <c r="AH320" i="65" s="1"/>
  <c r="O80" i="65"/>
  <c r="AG326" i="65"/>
  <c r="AG342" i="65"/>
  <c r="AG308" i="65"/>
  <c r="O276" i="65"/>
  <c r="AH276" i="65" s="1"/>
  <c r="O270" i="65"/>
  <c r="T35" i="65"/>
  <c r="U35" i="65" s="1"/>
  <c r="T19" i="65"/>
  <c r="AG43" i="65"/>
  <c r="AG35" i="65"/>
  <c r="O394" i="65"/>
  <c r="AH394" i="65" s="1"/>
  <c r="AG388" i="65"/>
  <c r="O374" i="65"/>
  <c r="AH374" i="65" s="1"/>
  <c r="O317" i="65"/>
  <c r="U317" i="65" s="1"/>
  <c r="AH317" i="65"/>
  <c r="T122" i="65"/>
  <c r="U122" i="65" s="1"/>
  <c r="O453" i="65"/>
  <c r="AH453" i="65" s="1"/>
  <c r="AG363" i="65"/>
  <c r="AG354" i="65"/>
  <c r="T349" i="65"/>
  <c r="T240" i="65"/>
  <c r="U240" i="65"/>
  <c r="AG232" i="65"/>
  <c r="O183" i="65"/>
  <c r="U451" i="65"/>
  <c r="AG359" i="65"/>
  <c r="AG349" i="65"/>
  <c r="O385" i="65"/>
  <c r="T298" i="65"/>
  <c r="U298" i="65"/>
  <c r="T55" i="65"/>
  <c r="AG427" i="65"/>
  <c r="O328" i="65"/>
  <c r="AH328" i="65" s="1"/>
  <c r="AG243" i="65"/>
  <c r="T320" i="65"/>
  <c r="O414" i="65"/>
  <c r="AH414" i="65" s="1"/>
  <c r="U38" i="65"/>
  <c r="U75" i="65"/>
  <c r="U207" i="65"/>
  <c r="U227" i="65"/>
  <c r="U231" i="65"/>
  <c r="U235" i="65"/>
  <c r="U313" i="65"/>
  <c r="U358" i="65"/>
  <c r="U402" i="65"/>
  <c r="U431" i="65"/>
  <c r="U477" i="65"/>
  <c r="AH37" i="65"/>
  <c r="U37" i="65"/>
  <c r="U99" i="65"/>
  <c r="AH99" i="65"/>
  <c r="AH111" i="65"/>
  <c r="U138" i="65"/>
  <c r="AH138" i="65"/>
  <c r="AH158" i="65"/>
  <c r="AH182" i="65"/>
  <c r="U182" i="65"/>
  <c r="AH206" i="65"/>
  <c r="U206" i="65"/>
  <c r="AH216" i="65"/>
  <c r="U216" i="65"/>
  <c r="AH226" i="65"/>
  <c r="U226" i="65"/>
  <c r="U230" i="65"/>
  <c r="AH230" i="65"/>
  <c r="U234" i="65"/>
  <c r="AH234" i="65"/>
  <c r="U238" i="65"/>
  <c r="AH238" i="65"/>
  <c r="U296" i="65"/>
  <c r="AH296" i="65"/>
  <c r="U351" i="65"/>
  <c r="AH351" i="65"/>
  <c r="AH357" i="65"/>
  <c r="U357" i="65"/>
  <c r="AH361" i="65"/>
  <c r="U361" i="65"/>
  <c r="AH371" i="65"/>
  <c r="U371" i="65"/>
  <c r="U445" i="65"/>
  <c r="AH445" i="65"/>
  <c r="U48" i="65"/>
  <c r="AH48" i="65"/>
  <c r="AH73" i="65"/>
  <c r="U73" i="65"/>
  <c r="U131" i="65"/>
  <c r="AH131" i="65"/>
  <c r="AH184" i="65"/>
  <c r="AH306" i="65"/>
  <c r="U306" i="65"/>
  <c r="AH335" i="65"/>
  <c r="U335" i="65"/>
  <c r="U339" i="65"/>
  <c r="AH339" i="65"/>
  <c r="U343" i="65"/>
  <c r="AH343" i="65"/>
  <c r="AH355" i="65"/>
  <c r="U355" i="65"/>
  <c r="AH429" i="65"/>
  <c r="AH39" i="65"/>
  <c r="U43" i="65"/>
  <c r="AH43" i="65"/>
  <c r="AH67" i="65"/>
  <c r="AH109" i="65"/>
  <c r="U109" i="65"/>
  <c r="AH180" i="65"/>
  <c r="AH208" i="65"/>
  <c r="AH228" i="65"/>
  <c r="AH232" i="65"/>
  <c r="U232" i="65"/>
  <c r="AH240" i="65"/>
  <c r="AH257" i="65"/>
  <c r="AH261" i="65"/>
  <c r="U261" i="65"/>
  <c r="AH298" i="65"/>
  <c r="AH304" i="65"/>
  <c r="U304" i="65"/>
  <c r="AH349" i="65"/>
  <c r="U349" i="65"/>
  <c r="AH359" i="65"/>
  <c r="AH363" i="65"/>
  <c r="U363" i="65"/>
  <c r="U46" i="65"/>
  <c r="AH46" i="65"/>
  <c r="U50" i="65"/>
  <c r="AH50" i="65"/>
  <c r="U66" i="65"/>
  <c r="AH66" i="65"/>
  <c r="U79" i="65"/>
  <c r="AH79" i="65"/>
  <c r="U112" i="65"/>
  <c r="AH112" i="65"/>
  <c r="AH121" i="65"/>
  <c r="U121" i="65"/>
  <c r="U146" i="65"/>
  <c r="AH146" i="65"/>
  <c r="U150" i="65"/>
  <c r="AH150" i="65"/>
  <c r="U162" i="65"/>
  <c r="AH162" i="65"/>
  <c r="AH176" i="65"/>
  <c r="U192" i="65"/>
  <c r="AH192" i="65"/>
  <c r="AH251" i="65"/>
  <c r="U251" i="65"/>
  <c r="U333" i="65"/>
  <c r="AH333" i="65"/>
  <c r="U341" i="65"/>
  <c r="AH341" i="65"/>
  <c r="AH347" i="65"/>
  <c r="U347" i="65"/>
  <c r="U353" i="65"/>
  <c r="AH353" i="65"/>
  <c r="U413" i="65"/>
  <c r="AH413" i="65"/>
  <c r="U421" i="65"/>
  <c r="AH421" i="65"/>
  <c r="U49" i="65"/>
  <c r="U57" i="65"/>
  <c r="U78" i="65"/>
  <c r="U378" i="65"/>
  <c r="AH196" i="65"/>
  <c r="U308" i="65"/>
  <c r="U400" i="65"/>
  <c r="AH108" i="65"/>
  <c r="U152" i="65"/>
  <c r="U444" i="65"/>
  <c r="U60" i="65"/>
  <c r="AH329" i="65"/>
  <c r="AH18" i="65"/>
  <c r="U279" i="65"/>
  <c r="AH173" i="65"/>
  <c r="U299" i="65"/>
  <c r="U185" i="65"/>
  <c r="U384" i="65"/>
  <c r="U425" i="65"/>
  <c r="U218" i="65"/>
  <c r="U404" i="65"/>
  <c r="U175" i="65"/>
  <c r="AH397" i="65"/>
  <c r="U100" i="65"/>
  <c r="AH94" i="65"/>
  <c r="U273" i="65"/>
  <c r="U213" i="65"/>
  <c r="U74" i="65"/>
  <c r="U332" i="65"/>
  <c r="U178" i="65"/>
  <c r="U271" i="65"/>
  <c r="U77" i="65"/>
  <c r="U437" i="65"/>
  <c r="U300" i="65"/>
  <c r="U70" i="65"/>
  <c r="U323" i="65"/>
  <c r="U160" i="65"/>
  <c r="U424" i="65"/>
  <c r="AH32" i="65"/>
  <c r="AH393" i="65"/>
  <c r="U393" i="65"/>
  <c r="U114" i="65"/>
  <c r="AH170" i="65"/>
  <c r="U45" i="65"/>
  <c r="U210" i="65"/>
  <c r="AH210" i="65"/>
  <c r="AH430" i="65"/>
  <c r="U430" i="65"/>
  <c r="U386" i="65"/>
  <c r="AH149" i="65"/>
  <c r="U149" i="65"/>
  <c r="AH305" i="65"/>
  <c r="U264" i="65"/>
  <c r="U124" i="65"/>
  <c r="U58" i="65"/>
  <c r="AH42" i="65"/>
  <c r="U42" i="65"/>
  <c r="AH197" i="65"/>
  <c r="U197" i="65"/>
  <c r="U26" i="65"/>
  <c r="U211" i="65"/>
  <c r="U154" i="65"/>
  <c r="AH154" i="65"/>
  <c r="U34" i="65"/>
  <c r="U345" i="65"/>
  <c r="U438" i="65"/>
  <c r="U165" i="65"/>
  <c r="U54" i="65"/>
  <c r="U381" i="65"/>
  <c r="AH246" i="65"/>
  <c r="U246" i="65"/>
  <c r="U284" i="65"/>
  <c r="U265" i="65"/>
  <c r="U229" i="65"/>
  <c r="U274" i="65"/>
  <c r="U259" i="65"/>
  <c r="U327" i="65"/>
  <c r="U18" i="65"/>
  <c r="U194" i="65"/>
  <c r="AH389" i="65"/>
  <c r="U389" i="65"/>
  <c r="AH379" i="65"/>
  <c r="AH156" i="65"/>
  <c r="U156" i="65"/>
  <c r="U221" i="65"/>
  <c r="U328" i="65"/>
  <c r="AH385" i="65"/>
  <c r="AH183" i="65"/>
  <c r="U183" i="65"/>
  <c r="AH270" i="65"/>
  <c r="U270" i="65"/>
  <c r="U102" i="65"/>
  <c r="AH348" i="65"/>
  <c r="U348" i="65"/>
  <c r="AH130" i="65"/>
  <c r="U130" i="65"/>
  <c r="U301" i="65"/>
  <c r="AH301" i="65"/>
  <c r="U374" i="65"/>
  <c r="U17" i="65"/>
  <c r="AH200" i="65"/>
  <c r="U200" i="65"/>
  <c r="U106" i="65"/>
  <c r="AH310" i="65"/>
  <c r="U310" i="65"/>
  <c r="AH224" i="65"/>
  <c r="U224" i="65"/>
  <c r="U53" i="65"/>
  <c r="AH53" i="65"/>
  <c r="AH321" i="65"/>
  <c r="AH432" i="65"/>
  <c r="U432" i="65"/>
  <c r="AH204" i="65"/>
  <c r="U204" i="65"/>
  <c r="U80" i="65"/>
  <c r="U223" i="65"/>
  <c r="AH55" i="65"/>
  <c r="U276" i="65"/>
  <c r="U414" i="65"/>
  <c r="U193" i="65"/>
  <c r="AH447" i="65"/>
  <c r="AH63" i="65"/>
  <c r="AH104" i="65"/>
  <c r="U104" i="65"/>
  <c r="U403" i="65"/>
  <c r="AH403" i="65"/>
  <c r="U433" i="65"/>
  <c r="AH433" i="65"/>
  <c r="AH189" i="65"/>
  <c r="U189" i="65"/>
  <c r="U59" i="65"/>
  <c r="AH59" i="65"/>
  <c r="AH27" i="65"/>
  <c r="U27" i="65"/>
  <c r="I108" i="63" l="1"/>
  <c r="T88" i="55"/>
  <c r="N88" i="55"/>
  <c r="AH88" i="55" s="1"/>
  <c r="U266" i="65"/>
  <c r="AH92" i="65"/>
  <c r="U92" i="65"/>
  <c r="U382" i="65"/>
  <c r="AH382" i="65"/>
  <c r="Q18" i="57"/>
  <c r="T21" i="53"/>
  <c r="AG21" i="53"/>
  <c r="L34" i="53"/>
  <c r="AG94" i="54"/>
  <c r="T94" i="54"/>
  <c r="N94" i="54"/>
  <c r="AH94" i="54" s="1"/>
  <c r="AG78" i="54"/>
  <c r="T78" i="54"/>
  <c r="N78" i="54"/>
  <c r="AH78" i="54" s="1"/>
  <c r="AG70" i="54"/>
  <c r="N70" i="54"/>
  <c r="AH70" i="54" s="1"/>
  <c r="AG46" i="54"/>
  <c r="N46" i="54"/>
  <c r="AH46" i="54" s="1"/>
  <c r="T46" i="54"/>
  <c r="AG14" i="54"/>
  <c r="N14" i="54"/>
  <c r="AH14" i="54" s="1"/>
  <c r="T14" i="54"/>
  <c r="AG95" i="55"/>
  <c r="T95" i="55"/>
  <c r="N95" i="55"/>
  <c r="AH95" i="55" s="1"/>
  <c r="R13" i="57"/>
  <c r="AF13" i="57"/>
  <c r="S13" i="57"/>
  <c r="N13" i="57"/>
  <c r="L57" i="57"/>
  <c r="AH116" i="65"/>
  <c r="AG12" i="58"/>
  <c r="O12" i="58"/>
  <c r="AH12" i="58" s="1"/>
  <c r="T12" i="58"/>
  <c r="AH113" i="65"/>
  <c r="U201" i="65"/>
  <c r="U267" i="65"/>
  <c r="AH163" i="65"/>
  <c r="U186" i="65"/>
  <c r="AH442" i="65"/>
  <c r="U86" i="65"/>
  <c r="U167" i="65"/>
  <c r="AH167" i="65"/>
  <c r="AH239" i="65"/>
  <c r="U239" i="65"/>
  <c r="N43" i="55"/>
  <c r="AH43" i="55" s="1"/>
  <c r="T43" i="55"/>
  <c r="R54" i="57"/>
  <c r="AF54" i="57"/>
  <c r="T54" i="57"/>
  <c r="AH282" i="65"/>
  <c r="U282" i="65"/>
  <c r="U289" i="65"/>
  <c r="AH289" i="65"/>
  <c r="U441" i="65"/>
  <c r="O24" i="58"/>
  <c r="AH24" i="58" s="1"/>
  <c r="AG24" i="58"/>
  <c r="R46" i="57"/>
  <c r="AF46" i="57"/>
  <c r="T46" i="57"/>
  <c r="AH214" i="65"/>
  <c r="U214" i="65"/>
  <c r="AH362" i="65"/>
  <c r="U362" i="65"/>
  <c r="U440" i="65"/>
  <c r="AH82" i="65"/>
  <c r="U82" i="65"/>
  <c r="AH195" i="65"/>
  <c r="U195" i="65"/>
  <c r="N46" i="57"/>
  <c r="AG50" i="55"/>
  <c r="N50" i="55"/>
  <c r="AH50" i="55" s="1"/>
  <c r="Q19" i="57"/>
  <c r="AG19" i="57"/>
  <c r="AG59" i="56"/>
  <c r="T59" i="56"/>
  <c r="N59" i="56"/>
  <c r="AH59" i="56" s="1"/>
  <c r="U125" i="65"/>
  <c r="AH367" i="65"/>
  <c r="U356" i="65"/>
  <c r="U22" i="65"/>
  <c r="AH203" i="65"/>
  <c r="AH269" i="65"/>
  <c r="U269" i="65"/>
  <c r="AH372" i="65"/>
  <c r="U372" i="65"/>
  <c r="AG14" i="56"/>
  <c r="T14" i="56"/>
  <c r="R26" i="57"/>
  <c r="T26" i="57"/>
  <c r="AF26" i="57"/>
  <c r="N26" i="57"/>
  <c r="AH19" i="65"/>
  <c r="U19" i="65"/>
  <c r="U143" i="65"/>
  <c r="AH212" i="65"/>
  <c r="U134" i="65"/>
  <c r="U145" i="65"/>
  <c r="U90" i="65"/>
  <c r="U278" i="65"/>
  <c r="U136" i="65"/>
  <c r="U248" i="65"/>
  <c r="U405" i="65"/>
  <c r="U396" i="65"/>
  <c r="U219" i="65"/>
  <c r="U411" i="65"/>
  <c r="U120" i="65"/>
  <c r="U418" i="65"/>
  <c r="U41" i="65"/>
  <c r="AH123" i="65"/>
  <c r="U123" i="65"/>
  <c r="AH388" i="65"/>
  <c r="U388" i="65"/>
  <c r="AG45" i="56"/>
  <c r="N45" i="56"/>
  <c r="AH45" i="56" s="1"/>
  <c r="T45" i="56"/>
  <c r="N30" i="56"/>
  <c r="AH30" i="56" s="1"/>
  <c r="AG30" i="56"/>
  <c r="R33" i="57"/>
  <c r="AF33" i="57"/>
  <c r="T33" i="57"/>
  <c r="AH225" i="65"/>
  <c r="U225" i="65"/>
  <c r="U320" i="65"/>
  <c r="U427" i="65"/>
  <c r="N15" i="55"/>
  <c r="AH15" i="55" s="1"/>
  <c r="AG15" i="55"/>
  <c r="T15" i="55"/>
  <c r="L101" i="55"/>
  <c r="AG101" i="55" s="1"/>
  <c r="AG20" i="58"/>
  <c r="T20" i="58"/>
  <c r="O20" i="58"/>
  <c r="AH20" i="58" s="1"/>
  <c r="AH409" i="65"/>
  <c r="U409" i="65"/>
  <c r="AH252" i="65"/>
  <c r="U288" i="65"/>
  <c r="U51" i="65"/>
  <c r="U61" i="65"/>
  <c r="U71" i="65"/>
  <c r="U387" i="65"/>
  <c r="U297" i="65"/>
  <c r="AH198" i="65"/>
  <c r="U263" i="65"/>
  <c r="AH330" i="65"/>
  <c r="U330" i="65"/>
  <c r="N75" i="55"/>
  <c r="AH75" i="55" s="1"/>
  <c r="AG75" i="55"/>
  <c r="T75" i="55"/>
  <c r="N52" i="56"/>
  <c r="AH52" i="56" s="1"/>
  <c r="AG52" i="56"/>
  <c r="T52" i="56"/>
  <c r="U177" i="65"/>
  <c r="U290" i="65"/>
  <c r="U426" i="65"/>
  <c r="AG55" i="57"/>
  <c r="Q15" i="57"/>
  <c r="N87" i="54"/>
  <c r="AH87" i="54" s="1"/>
  <c r="T31" i="54"/>
  <c r="T82" i="55"/>
  <c r="T22" i="53"/>
  <c r="U395" i="65"/>
  <c r="AG17" i="57"/>
  <c r="AD101" i="55"/>
  <c r="D15" i="33"/>
  <c r="T47" i="54"/>
  <c r="T60" i="56"/>
  <c r="AG87" i="54"/>
  <c r="AG55" i="54"/>
  <c r="AG49" i="56"/>
  <c r="R51" i="57"/>
  <c r="U464" i="65"/>
  <c r="E15" i="33"/>
  <c r="AG95" i="54"/>
  <c r="M32" i="58"/>
  <c r="U110" i="65"/>
  <c r="U115" i="65"/>
  <c r="U401" i="65"/>
  <c r="Q14" i="57"/>
  <c r="AG24" i="57"/>
  <c r="AI98" i="54"/>
  <c r="R40" i="57"/>
  <c r="E19" i="64"/>
  <c r="U169" i="65"/>
  <c r="AF98" i="54"/>
  <c r="AG39" i="54"/>
  <c r="J108" i="63"/>
  <c r="G12" i="69"/>
  <c r="U453" i="65"/>
  <c r="U151" i="65"/>
  <c r="U243" i="65"/>
  <c r="U172" i="65"/>
  <c r="U417" i="65"/>
  <c r="AH417" i="65"/>
  <c r="AG39" i="57"/>
  <c r="Q39" i="57"/>
  <c r="AG41" i="57"/>
  <c r="Q41" i="57"/>
  <c r="AH80" i="65"/>
  <c r="AH135" i="65"/>
  <c r="U153" i="65"/>
  <c r="Q46" i="57"/>
  <c r="AG46" i="57"/>
  <c r="E13" i="44"/>
  <c r="AH360" i="65"/>
  <c r="U360" i="65"/>
  <c r="AG44" i="57"/>
  <c r="Q44" i="57"/>
  <c r="U394" i="65"/>
  <c r="AH41" i="65"/>
  <c r="AG25" i="57"/>
  <c r="Q25" i="57"/>
  <c r="AG30" i="57"/>
  <c r="E42" i="60"/>
  <c r="AH380" i="65"/>
  <c r="AH190" i="65"/>
  <c r="E14" i="42"/>
  <c r="E18" i="42" s="1"/>
  <c r="H14" i="42"/>
  <c r="D18" i="42"/>
  <c r="H18" i="42" s="1"/>
  <c r="F14" i="42"/>
  <c r="F18" i="42" s="1"/>
  <c r="Q16" i="57"/>
  <c r="AG16" i="57"/>
  <c r="Q31" i="57"/>
  <c r="AG31" i="57"/>
  <c r="AG38" i="57"/>
  <c r="Q38" i="57"/>
  <c r="AG28" i="57"/>
  <c r="Q28" i="57"/>
  <c r="C15" i="22"/>
  <c r="G15" i="22" s="1"/>
  <c r="D14" i="22"/>
  <c r="D15" i="22" s="1"/>
  <c r="AG11" i="57"/>
  <c r="Q11" i="57"/>
  <c r="AG49" i="57"/>
  <c r="Q49" i="57"/>
  <c r="AG32" i="57"/>
  <c r="Q32" i="57"/>
  <c r="T17" i="53"/>
  <c r="N32" i="56"/>
  <c r="AH32" i="56" s="1"/>
  <c r="N19" i="54"/>
  <c r="AH19" i="54" s="1"/>
  <c r="N13" i="53"/>
  <c r="AG13" i="53"/>
  <c r="N86" i="54"/>
  <c r="AH86" i="54" s="1"/>
  <c r="AG86" i="54"/>
  <c r="T62" i="54"/>
  <c r="AG62" i="54"/>
  <c r="T54" i="54"/>
  <c r="AG54" i="54"/>
  <c r="N38" i="54"/>
  <c r="AH38" i="54" s="1"/>
  <c r="AG38" i="54"/>
  <c r="N30" i="54"/>
  <c r="AH30" i="54" s="1"/>
  <c r="T30" i="54"/>
  <c r="AG30" i="54"/>
  <c r="N22" i="54"/>
  <c r="AH22" i="54" s="1"/>
  <c r="T22" i="54"/>
  <c r="AG22" i="54"/>
  <c r="AG97" i="55"/>
  <c r="T97" i="55"/>
  <c r="N94" i="55"/>
  <c r="AH94" i="55" s="1"/>
  <c r="T15" i="58"/>
  <c r="T16" i="55"/>
  <c r="T51" i="55"/>
  <c r="AG51" i="55"/>
  <c r="N51" i="55"/>
  <c r="AH51" i="55" s="1"/>
  <c r="AG17" i="55"/>
  <c r="N17" i="55"/>
  <c r="AH17" i="55" s="1"/>
  <c r="AG41" i="56"/>
  <c r="T41" i="56"/>
  <c r="T67" i="54"/>
  <c r="T35" i="54"/>
  <c r="T29" i="55"/>
  <c r="AG43" i="55"/>
  <c r="AG29" i="55"/>
  <c r="AG32" i="56"/>
  <c r="T63" i="55"/>
  <c r="AG63" i="55"/>
  <c r="N57" i="55"/>
  <c r="AH57" i="55" s="1"/>
  <c r="T57" i="55"/>
  <c r="T24" i="55"/>
  <c r="N24" i="55"/>
  <c r="AH24" i="55" s="1"/>
  <c r="R42" i="57"/>
  <c r="N42" i="57"/>
  <c r="AG91" i="54"/>
  <c r="N91" i="54"/>
  <c r="AH91" i="54" s="1"/>
  <c r="AG83" i="54"/>
  <c r="T83" i="54"/>
  <c r="AG75" i="54"/>
  <c r="T75" i="54"/>
  <c r="AG51" i="54"/>
  <c r="T51" i="54"/>
  <c r="AG43" i="54"/>
  <c r="T43" i="54"/>
  <c r="AG100" i="55"/>
  <c r="T100" i="55"/>
  <c r="T30" i="55"/>
  <c r="AG30" i="55"/>
  <c r="N23" i="55"/>
  <c r="AH23" i="55" s="1"/>
  <c r="T23" i="55"/>
  <c r="R36" i="57"/>
  <c r="N36" i="57"/>
  <c r="T42" i="55"/>
  <c r="AG42" i="55"/>
  <c r="AG31" i="56"/>
  <c r="N31" i="56"/>
  <c r="AH31" i="56" s="1"/>
  <c r="T23" i="58"/>
  <c r="O23" i="58"/>
  <c r="AH23" i="58" s="1"/>
  <c r="AG23" i="58"/>
  <c r="Q35" i="57"/>
  <c r="AG24" i="56"/>
  <c r="T11" i="58"/>
  <c r="L25" i="53"/>
  <c r="N38" i="56"/>
  <c r="AH38" i="56" s="1"/>
  <c r="T36" i="57"/>
  <c r="N30" i="55"/>
  <c r="AH30" i="55" s="1"/>
  <c r="AG22" i="55"/>
  <c r="T41" i="55"/>
  <c r="N41" i="55"/>
  <c r="AH41" i="55" s="1"/>
  <c r="AG41" i="55"/>
  <c r="N35" i="55"/>
  <c r="AH35" i="55" s="1"/>
  <c r="T35" i="55"/>
  <c r="T15" i="56"/>
  <c r="AG15" i="56"/>
  <c r="O22" i="58"/>
  <c r="AH22" i="58" s="1"/>
  <c r="AG22" i="58"/>
  <c r="Q23" i="57"/>
  <c r="Q34" i="57"/>
  <c r="AG94" i="55"/>
  <c r="AG11" i="58"/>
  <c r="AE24" i="58"/>
  <c r="N35" i="54"/>
  <c r="AH35" i="54" s="1"/>
  <c r="N55" i="55"/>
  <c r="AH55" i="55" s="1"/>
  <c r="T59" i="54"/>
  <c r="T27" i="54"/>
  <c r="T32" i="54"/>
  <c r="N32" i="54"/>
  <c r="AH32" i="54" s="1"/>
  <c r="T53" i="55"/>
  <c r="AG53" i="55"/>
  <c r="AG13" i="55"/>
  <c r="T13" i="55"/>
  <c r="L79" i="56"/>
  <c r="S36" i="57"/>
  <c r="T38" i="56"/>
  <c r="O16" i="58"/>
  <c r="L98" i="54"/>
  <c r="AG98" i="54" s="1"/>
  <c r="AG17" i="53"/>
  <c r="AG67" i="56"/>
  <c r="N67" i="56"/>
  <c r="AH67" i="56" s="1"/>
  <c r="N67" i="54"/>
  <c r="AH67" i="54" s="1"/>
  <c r="N27" i="54"/>
  <c r="AH27" i="54" s="1"/>
  <c r="T13" i="53"/>
  <c r="T71" i="54"/>
  <c r="N71" i="54"/>
  <c r="AH71" i="54" s="1"/>
  <c r="N23" i="54"/>
  <c r="AH23" i="54" s="1"/>
  <c r="T23" i="54"/>
  <c r="T15" i="54"/>
  <c r="N15" i="54"/>
  <c r="AH15" i="54" s="1"/>
  <c r="N97" i="55"/>
  <c r="AH97" i="55" s="1"/>
  <c r="AG90" i="55"/>
  <c r="T90" i="55"/>
  <c r="T84" i="55"/>
  <c r="N84" i="55"/>
  <c r="AH84" i="55" s="1"/>
  <c r="U309" i="65"/>
  <c r="U459" i="65"/>
  <c r="AE482" i="65"/>
  <c r="G17" i="64"/>
  <c r="G486" i="65"/>
  <c r="AD482" i="65" s="1"/>
  <c r="Q486" i="65"/>
  <c r="AJ482" i="65" s="1"/>
  <c r="M141" i="65"/>
  <c r="C12" i="67"/>
  <c r="G12" i="67" s="1"/>
  <c r="G11" i="67"/>
  <c r="G42" i="70"/>
  <c r="AH456" i="65"/>
  <c r="U456" i="65"/>
  <c r="Q26" i="57" l="1"/>
  <c r="AG26" i="57"/>
  <c r="AG13" i="57"/>
  <c r="Q13" i="57"/>
  <c r="N101" i="55"/>
  <c r="AH101" i="55" s="1"/>
  <c r="N57" i="57"/>
  <c r="AG57" i="57" s="1"/>
  <c r="AF57" i="57"/>
  <c r="AH13" i="53"/>
  <c r="N34" i="53"/>
  <c r="AG141" i="65"/>
  <c r="T141" i="65"/>
  <c r="T482" i="65" s="1"/>
  <c r="M486" i="65"/>
  <c r="AG482" i="65" s="1"/>
  <c r="O141" i="65"/>
  <c r="AH16" i="58"/>
  <c r="O32" i="58"/>
  <c r="N25" i="53"/>
  <c r="AH25" i="53" s="1"/>
  <c r="AG25" i="53"/>
  <c r="N98" i="54"/>
  <c r="AH98" i="54" s="1"/>
  <c r="AG79" i="56"/>
  <c r="N79" i="56"/>
  <c r="AH79" i="56" s="1"/>
  <c r="AG36" i="57"/>
  <c r="Q36" i="57"/>
  <c r="AG42" i="57"/>
  <c r="Q42" i="57"/>
  <c r="Q57" i="57" l="1"/>
  <c r="AH141" i="65"/>
  <c r="U141" i="65"/>
  <c r="U482" i="65" s="1"/>
  <c r="O486" i="65"/>
  <c r="AH486" i="65" s="1"/>
</calcChain>
</file>

<file path=xl/comments1.xml><?xml version="1.0" encoding="utf-8"?>
<comments xmlns="http://schemas.openxmlformats.org/spreadsheetml/2006/main">
  <authors>
    <author>Shmakova</author>
  </authors>
  <commentList>
    <comment ref="H74" authorId="0" shapeId="0">
      <text>
        <r>
          <rPr>
            <b/>
            <sz val="9"/>
            <color indexed="81"/>
            <rFont val="Tahoma"/>
            <family val="2"/>
            <charset val="204"/>
          </rPr>
          <t>60?</t>
        </r>
      </text>
    </comment>
  </commentList>
</comments>
</file>

<file path=xl/comments2.xml><?xml version="1.0" encoding="utf-8"?>
<comments xmlns="http://schemas.openxmlformats.org/spreadsheetml/2006/main">
  <authors>
    <author>Shmakova</author>
  </authors>
  <commentList>
    <comment ref="I55" authorId="0" shapeId="0">
      <text>
        <r>
          <rPr>
            <b/>
            <sz val="9"/>
            <color indexed="81"/>
            <rFont val="Tahoma"/>
            <family val="2"/>
            <charset val="204"/>
          </rPr>
          <t>вообще ставили 3, ошибка</t>
        </r>
      </text>
    </comment>
  </commentList>
</comments>
</file>

<file path=xl/comments3.xml><?xml version="1.0" encoding="utf-8"?>
<comments xmlns="http://schemas.openxmlformats.org/spreadsheetml/2006/main">
  <authors>
    <author>Shmakova</author>
  </authors>
  <commentList>
    <comment ref="M68" authorId="0" shapeId="0">
      <text>
        <r>
          <rPr>
            <b/>
            <sz val="9"/>
            <color indexed="81"/>
            <rFont val="Tahoma"/>
            <family val="2"/>
            <charset val="204"/>
          </rPr>
          <t>см народные промыслы</t>
        </r>
      </text>
    </comment>
    <comment ref="C309" authorId="0" shapeId="0">
      <text>
        <r>
          <rPr>
            <b/>
            <sz val="9"/>
            <color indexed="81"/>
            <rFont val="Tahoma"/>
            <family val="2"/>
            <charset val="204"/>
          </rPr>
          <t>изменено</t>
        </r>
      </text>
    </comment>
    <comment ref="C453" authorId="0" shapeId="0">
      <text>
        <r>
          <rPr>
            <b/>
            <sz val="9"/>
            <color indexed="81"/>
            <rFont val="Tahoma"/>
            <family val="2"/>
            <charset val="204"/>
          </rPr>
          <t>изменено</t>
        </r>
      </text>
    </comment>
  </commentList>
</comments>
</file>

<file path=xl/sharedStrings.xml><?xml version="1.0" encoding="utf-8"?>
<sst xmlns="http://schemas.openxmlformats.org/spreadsheetml/2006/main" count="4250" uniqueCount="753">
  <si>
    <t>УТВЕРЖДЕНО</t>
  </si>
  <si>
    <t xml:space="preserve">                                                                  </t>
  </si>
  <si>
    <t>распоряжением министерства образования</t>
  </si>
  <si>
    <t>Кировской области</t>
  </si>
  <si>
    <t>от                                    №</t>
  </si>
  <si>
    <t>№
п/п</t>
  </si>
  <si>
    <t xml:space="preserve">Наименование образовательной организации
</t>
  </si>
  <si>
    <t>Итого</t>
  </si>
  <si>
    <t>______________</t>
  </si>
  <si>
    <t>Государственное задание, число обучающихся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</si>
  <si>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</t>
  </si>
  <si>
    <t>Среднее общее образование</t>
  </si>
  <si>
    <t>08.02.08 Монтаж и эксплуатация оборудования и систем газоснабжения</t>
  </si>
  <si>
    <t>заочная</t>
  </si>
  <si>
    <t>23.02.07 Техническое обслуживание и ремонт двигателей, систем и агрегатов автомобилей</t>
  </si>
  <si>
    <t>Основное общее образование</t>
  </si>
  <si>
    <t>очная</t>
  </si>
  <si>
    <t>09.02.02 Компьютерные сети</t>
  </si>
  <si>
    <t>13.02.07 Электроснабжение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</si>
  <si>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</si>
  <si>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15.02.06 Монтаж и техническая эксплуатация холодильно-компрессорных машин и установок (по отраслям)</t>
  </si>
  <si>
    <t>09.02.05 Прикладная информатика (по отраслям)</t>
  </si>
  <si>
    <t>15.02.01 Монтаж и техническая эксплуатация промышленного оборудования (по отраслям)</t>
  </si>
  <si>
    <t>15.02.08 Технология машиностроения</t>
  </si>
  <si>
    <t>43.02.01 Организация обслуживания в общественном питании</t>
  </si>
  <si>
    <t>26.02.05 Эксплуатация судовых энергетических установок</t>
  </si>
  <si>
    <t>36.02.01 Ветеринария</t>
  </si>
  <si>
    <t>54.02.02 Декоративно-прикладное искусство и народные промыслы (по видам)</t>
  </si>
  <si>
    <t>44.02.02 Преподавание в начальных классах</t>
  </si>
  <si>
    <t>40.02.01 Право и организация социального обеспечения</t>
  </si>
  <si>
    <t>27.02.04 Автоматические системы управления</t>
  </si>
  <si>
    <t>19.02.03 Технология хлеба, кондитерских и макаронных изделий</t>
  </si>
  <si>
    <t>23.02.04 Техническая эксплуатация подъемно-транспортных, строительных, дорожных машин и оборудования (по отраслям)</t>
  </si>
  <si>
    <t>29.02.04 Конструирование, моделирование и технология швейных изделий</t>
  </si>
  <si>
    <t>23.02.01 Организация перевозок и управление на транспорте (по видам)</t>
  </si>
  <si>
    <t>44.02.03 Педагогика дополнительного образования</t>
  </si>
  <si>
    <t>35.02.12 Садово-парковое и ландшафтное строительство</t>
  </si>
  <si>
    <t>18.02.03 Химическая технология неорганических веществ</t>
  </si>
  <si>
    <t>22.02.06 Сварочное производство</t>
  </si>
  <si>
    <t>35.02.02 Технология лесозаготовок</t>
  </si>
  <si>
    <t>35.02.07 Механизация сельского хозяйства</t>
  </si>
  <si>
    <t>38.02.03 Операционная деятельность в логистике</t>
  </si>
  <si>
    <t>38.02.05 Товароведение и экспертиза качества потребительских товаров</t>
  </si>
  <si>
    <t>35.02.03 Технология деревообработки</t>
  </si>
  <si>
    <t>40.02.02 Правоохранительная деятельность</t>
  </si>
  <si>
    <t>18.02.01 Аналитический контроль качества химических соединений</t>
  </si>
  <si>
    <t>43.02.06 Сервис на транспорте (по видам транспорта)</t>
  </si>
  <si>
    <t>43.02.08 Сервис домашнего и коммунального хозяйства</t>
  </si>
  <si>
    <t>35.02.04 Технология комплексной переработки древесины</t>
  </si>
  <si>
    <t>54.02.01 Дизайн (по отраслям)</t>
  </si>
  <si>
    <t>44.02.01 Дошкольное образование</t>
  </si>
  <si>
    <t>49.02.01 Физическая культура</t>
  </si>
  <si>
    <t>35.02.08 Электрификация и автоматизация сельского хозяйства</t>
  </si>
  <si>
    <t>18.02.07 Технология производства и переработки пластических масс и эластомеров</t>
  </si>
  <si>
    <t>21.02.04 Землеустройство</t>
  </si>
  <si>
    <t>08.02.01 Строительство и эксплуатация зданий и сооружений</t>
  </si>
  <si>
    <t>23.02.05 Эксплуатация транспортного электрооборудования и автоматики (по видам транспорта, за исключением водного)</t>
  </si>
  <si>
    <t>основное общее образование</t>
  </si>
  <si>
    <t>35.02.05 Агрономия</t>
  </si>
  <si>
    <t>19.02.10 Технология продукции общественного питания</t>
  </si>
  <si>
    <t>35.02.16 Эксплуатация и ремонт сельскохозяйственной техники и оборудования</t>
  </si>
  <si>
    <t>29.02.01 Конструирование, моделирование и технология изделий из кожи</t>
  </si>
  <si>
    <t>23.02.03 Техническое обслуживание и ремонт автомобильного транспорта</t>
  </si>
  <si>
    <t>09.02.07 Информационные системы и программирование</t>
  </si>
  <si>
    <t>23.01.17 Мастер по ремонту и обслуживанию автомобилей</t>
  </si>
  <si>
    <t>38.02.01 Экономика и бухгалтерский учет (по отраслям)</t>
  </si>
  <si>
    <t>44.02.05 Коррекционная педагогика в начальном образовании</t>
  </si>
  <si>
    <t>39.02.01 Социальная работа</t>
  </si>
  <si>
    <t>38.02.02 Страховое дело (по отраслям)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</si>
  <si>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</t>
  </si>
  <si>
    <t>15.01.05 Сварщик (ручной и частично механизированной сварки (наплавки)</t>
  </si>
  <si>
    <t>15.01.35 Мастер слесарных работ</t>
  </si>
  <si>
    <t>11.01.01 Монтажник радиоэлектронной аппаратуры и приборов</t>
  </si>
  <si>
    <t>15.01.33 Токарь на станках с числовым программным управлением</t>
  </si>
  <si>
    <t>13.01.10 Электромонтер по ремонту и обслуживанию электрооборудования (по отраслям)</t>
  </si>
  <si>
    <t>08.01.26 Мастер по ремонту и обслуживанию инженерных систем жилищно-комунального хозяйства</t>
  </si>
  <si>
    <t xml:space="preserve">08.01.25 Мастер отделочных строительных и декоративных работ </t>
  </si>
  <si>
    <t>08.01.06 Мастер сухого строительства</t>
  </si>
  <si>
    <t>08.01.08 Мастер отделочных строительных работ</t>
  </si>
  <si>
    <t>34.02.01 Сестринское дело</t>
  </si>
  <si>
    <t>15.01.20 Слесарь по контрольно-измерительным приборам и автоматике</t>
  </si>
  <si>
    <t>23.01.06 Машинист дорожных и строительных машин</t>
  </si>
  <si>
    <t>38.01.02 Продавец, контролер-кассир</t>
  </si>
  <si>
    <t>29.01.05 Закройщик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</si>
  <si>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</si>
  <si>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</si>
  <si>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08.01.18 Электромонтажник электрических сетей и электрооборудования</t>
  </si>
  <si>
    <t>11.01.08 Оператор связи</t>
  </si>
  <si>
    <t>23.01.10 Слесарь по обслуживанию и ремонту подвижного состава</t>
  </si>
  <si>
    <t>19.01.04 Пекарь</t>
  </si>
  <si>
    <t>35.01.13 Тракторист-машинист сельскохозяйственного производства</t>
  </si>
  <si>
    <t>27.02.06 Контроль работы измирительных приборов</t>
  </si>
  <si>
    <t xml:space="preserve">27.02.06 Контроль работы измирительных приборов </t>
  </si>
  <si>
    <t>15.01.31 Мастер контрольно-измирительных приборов и автоматике</t>
  </si>
  <si>
    <t>15.01.23 Наладчик станков и оборудования в механообработке</t>
  </si>
  <si>
    <t>23.01.09 Машинист локомотива</t>
  </si>
  <si>
    <t>08.01.07 Мастер общестроительных работ</t>
  </si>
  <si>
    <t>35.01.19 Мастер садово-паркового и ландшафтного строительства</t>
  </si>
  <si>
    <t>29.02.05 Технология текстильных изделий (по видам)</t>
  </si>
  <si>
    <t>26.01.01 Судостроитель-судоремонтник металличесских судов</t>
  </si>
  <si>
    <t>43.01.09 Повар, кондитер</t>
  </si>
  <si>
    <t>43.02.15 Поварское и кондитерское дело</t>
  </si>
  <si>
    <t>09.01.01 Наладчик аппартного и программного обеспечения</t>
  </si>
  <si>
    <t>15.01.32 Оператор станков с программным управлением</t>
  </si>
  <si>
    <t>44.02.04 Специальное дошкольное образование</t>
  </si>
  <si>
    <t>43.02.10 Туризм</t>
  </si>
  <si>
    <t>09.02.04 Информационные системы (по отраслям)</t>
  </si>
  <si>
    <t>13.02.08 Электроизоляционная, кабельная и конденсаторная техника</t>
  </si>
  <si>
    <t>31.02.01 Лечебное дело</t>
  </si>
  <si>
    <t>43.02.14 Гостиничное дело</t>
  </si>
  <si>
    <t>15.01.34 Фрезеровщик на станках с программным управлением</t>
  </si>
  <si>
    <t>08.02.11 Управление,эксплуатация и обслуживание многоквартирного дома</t>
  </si>
  <si>
    <t xml:space="preserve">                                 </t>
  </si>
  <si>
    <t>от                          №</t>
  </si>
  <si>
    <t>Вид деятельности</t>
  </si>
  <si>
    <t>дошкольное образование</t>
  </si>
  <si>
    <t>начальное общее образание</t>
  </si>
  <si>
    <t>КОГПОБУ "Нолинский техникум механизации сельского хозяйства"</t>
  </si>
  <si>
    <t>КОГПОАУ "Колледж промышленности и автомобильного сервиса"</t>
  </si>
  <si>
    <t>КОГПОБУ "Кировский сельскохозяйственный техникум"</t>
  </si>
  <si>
    <t>КОГПОАУ "Савальский политехнический техникум"</t>
  </si>
  <si>
    <t>КОГПОБУ "Вятский автомобильно-промышленный колледж"</t>
  </si>
  <si>
    <t>КОГПОАУ "Вятский железнодорожный техникум"</t>
  </si>
  <si>
    <t>КОГПОБУ "Кировский авиационный техникум"</t>
  </si>
  <si>
    <t>КОГПОАУ "Омутнинский политехнический техникум"</t>
  </si>
  <si>
    <t>КОГПОБУ "Вятско-Полянский механический техникум"</t>
  </si>
  <si>
    <t>КОГПОАУ "Вятский электромашиностроительный техникум"</t>
  </si>
  <si>
    <t>КОГПОАУ "Кировский технологический колледж пищевой промышленности"</t>
  </si>
  <si>
    <t>КОГПОБУ "Слободской колледж педагогики и социальных отношений</t>
  </si>
  <si>
    <t>КОГПОАУ "Куменский аграрно-технологический техникум"</t>
  </si>
  <si>
    <t>КОГПОБУ "Вятский колледж профессиональных технологий, управления и сервиса"</t>
  </si>
  <si>
    <t>КОГПОБУ "Орлово-Вятский сельскохозяйственный колледж"</t>
  </si>
  <si>
    <t>КОГПОАУ "Нолинский политехнический техникум"</t>
  </si>
  <si>
    <t>КОГПОАУ "Уржумский аграрно-технический техникум"</t>
  </si>
  <si>
    <t>КОГПОБУ "Кировский технологический колледж"</t>
  </si>
  <si>
    <t>КОГПОБУ "Кировский педагогический колледж"</t>
  </si>
  <si>
    <t>КОГПОАУ "Орловский колледж педагогики и профессиональных технологий"</t>
  </si>
  <si>
    <t>КОГПОБУ "Индустриально-педагогический колледж г. Советска"</t>
  </si>
  <si>
    <t>КОГПОБУ "Омутнинский колледж педагогики, экономики и права"</t>
  </si>
  <si>
    <t>43.02.13 Технология парикмахерского искусства</t>
  </si>
  <si>
    <t xml:space="preserve"> КОГПОБУ "Кировский лесопромышленный колледж"</t>
  </si>
  <si>
    <t>КОГПОАУ "Вятский торгово-промышленный техникум"</t>
  </si>
  <si>
    <t>КОГПОБУ "Зуевский механико-технологический техникум"</t>
  </si>
  <si>
    <t>КОГПОАУ "Сосновский судостроительный техникум"</t>
  </si>
  <si>
    <t>КОГПОБУ "Кировский многопрофильный техникум"</t>
  </si>
  <si>
    <t>КОГПОАУ "Яранский технологический техникум"</t>
  </si>
  <si>
    <t>КОГПОБУ "Слободской технологический техникум"</t>
  </si>
  <si>
    <t>КОГПОБУ "Санчурский социально-экономический техникум"</t>
  </si>
  <si>
    <t>КОГПОБУ "Вятский аграрно-промышленный техникум"</t>
  </si>
  <si>
    <t>22.02.05 Обработка металлов давлением</t>
  </si>
  <si>
    <t>КОГПОАУ "Кировский автодорожный техникум"</t>
  </si>
  <si>
    <t>КОГПОБУ "Яранский аграрный техникум"</t>
  </si>
  <si>
    <t>КОГПОАУ "Техникум промышленности и народных промыслов"</t>
  </si>
  <si>
    <t>35.02.16 Эксплуатация и ремонт сельскохозяйственной техники</t>
  </si>
  <si>
    <t>09.02.06 Сетевое и системное администрирование</t>
  </si>
  <si>
    <t>23.02.06 Техническая эксплуатация подвижного состава железных дорог</t>
  </si>
  <si>
    <t>21.02.05 Земельно-имущественные отношения</t>
  </si>
  <si>
    <t>38.02.04 Коммерция (по отраслям)</t>
  </si>
  <si>
    <t>08.01.24 Мастер столярно-плотничных, паркетных и стекольных работ</t>
  </si>
  <si>
    <t>43.01.05 Оператор по обработке перевозочных документов на железнодорожном транспорте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</si>
  <si>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</si>
  <si>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</si>
  <si>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35.01.23 Хозяйка(ин) усадьбы</t>
  </si>
  <si>
    <t xml:space="preserve">Государственное задание, количество мероприятий </t>
  </si>
  <si>
    <t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</t>
  </si>
  <si>
    <t>Кировское областное государственное профессиональное образовательное бюджетное учреждение «Санчурский социально-экономический техникум»</t>
  </si>
  <si>
    <t>Кировское областное государственное профессиональное образовательное бюджетное учреждение «Вятский аграрно-промышленный техникум»</t>
  </si>
  <si>
    <t>Кировское областное государственное профессиональное образовательное бюджетное учреждение «Вятский автомобильно-промышленный колледж»</t>
  </si>
  <si>
    <t>Кировское областное государственное профессиональное образовательное бюджетное учреждение «Слободской технологический техникум»</t>
  </si>
  <si>
    <t xml:space="preserve">Кировское областное государственное профессиональное образовательное бюджетное учреждение «Кировский сельскохозяйственный техникум» </t>
  </si>
  <si>
    <t>Кировское областное государственное профессиональное образовательное бюджетное учреждение «Кировский многопрофильный техникум»</t>
  </si>
  <si>
    <t>Кировское областное государственное профессиональное образовательное автономное учреждение «Нолинский политехнический техникум»</t>
  </si>
  <si>
    <t>Кировское областное государственное профессиональное образовательное автономное учреждение «Уржумский аграрно-технический техникум»</t>
  </si>
  <si>
    <t>Кировское областное государственное профессиональное образовательное автономное учреждение «Сосновский судостроительный техникум»</t>
  </si>
  <si>
    <t>Кировское областное государственное профессиональное образовательное автономное учреждение «Вятский электромашиностроительный техникум»</t>
  </si>
  <si>
    <t>Кировское областное государственное профессиональное образовательное автономное учреждение «Омутнинский политехнический техникум»</t>
  </si>
  <si>
    <t>Кировское областное государственное профессиональное образовательное автономное учреждение «Куменский аграрно-технологический техникум»</t>
  </si>
  <si>
    <t>Кировское областное государственное профессиональное образовательное автономное  учреждение «Вятский торгово-промышленный техникум»</t>
  </si>
  <si>
    <t>Кировское областное государственное профессиональное образовательное автономное учреждение «Кировский автодорожный техникум»</t>
  </si>
  <si>
    <t>Кировское областное государственное профессиональное образовательное автономное учреждение «Савальский политехнический техникум»</t>
  </si>
  <si>
    <t>Кировское областное государственное профессиональное образовательное автономное  учреждение «Колледж промышленности и автомобильного сервиса»</t>
  </si>
  <si>
    <t>Кировское областное государственное профессиональное образовательное автономное учреждение «Техникум промышленности и народных промыслов»</t>
  </si>
  <si>
    <t>Государственное задание, число обучающихся, их родителей (законных представителей) и педагогических работников</t>
  </si>
  <si>
    <t>Кировское областное государственное общеобразовательное бюджетное учреждение «Центр дистанционного образования детей»</t>
  </si>
  <si>
    <t>Кировское областное государственное бюджетное учреждение «Центр психолого-педагогической, медицинской и социальной помощи»</t>
  </si>
  <si>
    <t>Государственное задание, количество маршрутов</t>
  </si>
  <si>
    <t xml:space="preserve">Кировское областное государственное образовательное автономное учреждение дополнительного профессионального образования «Центр профессиональной подготовки и повышения квалификации кадров»
</t>
  </si>
  <si>
    <t>Приложение № 10</t>
  </si>
  <si>
    <t xml:space="preserve">Государственное задание, количество человеко-часов </t>
  </si>
  <si>
    <t>Кировское областное государственное образовательное автономное учреждение дополнительного профессионального образования «Институт развития образования Кировской области»</t>
  </si>
  <si>
    <t>Приложение № 11</t>
  </si>
  <si>
    <t>Государственное задание, количество мероприятий</t>
  </si>
  <si>
    <t>Кировское областное государственное автономное учреждение «Центр оценки качества образования»</t>
  </si>
  <si>
    <t>Приложение № 12</t>
  </si>
  <si>
    <t>Государственное задание, количество отчетов</t>
  </si>
  <si>
    <t>среднее общее образование</t>
  </si>
  <si>
    <t>20.02.04 Пожарная безопасность</t>
  </si>
  <si>
    <t>Приложение № 13</t>
  </si>
  <si>
    <t>2024 ГОД</t>
  </si>
  <si>
    <t>54.01.20 Графический дизайнер</t>
  </si>
  <si>
    <t>29.01.07 Портной</t>
  </si>
  <si>
    <t>23.01.11 Слесарь-электрик по ремонту электрооборудования подвижного состава (электровозов, электропоездов)</t>
  </si>
  <si>
    <t>Приложение № 17</t>
  </si>
  <si>
    <t>ИТОГО</t>
  </si>
  <si>
    <t>Приложение № 6</t>
  </si>
  <si>
    <t>Приложение № 18</t>
  </si>
  <si>
    <t>Приложение № 14</t>
  </si>
  <si>
    <t>Приложение № 15</t>
  </si>
  <si>
    <t>2025 ГОД</t>
  </si>
  <si>
    <t>не указано</t>
  </si>
  <si>
    <t xml:space="preserve">Наименование базовой услуги </t>
  </si>
  <si>
    <t>Уровень образования, необходимый для приема на обучение</t>
  </si>
  <si>
    <t>Содержание услуги</t>
  </si>
  <si>
    <t>Форма обучения</t>
  </si>
  <si>
    <t>Наименование организации</t>
  </si>
  <si>
    <t>Государственное задание, численность обучающихся</t>
  </si>
  <si>
    <t>15.02.12 Монтаж, техническое обслуживание и ремонт промышленного оборудования (по отраслям)</t>
  </si>
  <si>
    <t xml:space="preserve">09.01.04 Наладчик аппаратных и программных средств инфокоммуникационных систем </t>
  </si>
  <si>
    <t>35.01.27 Мастер сельскохозяйственного производства</t>
  </si>
  <si>
    <t xml:space="preserve">08.01.28 Мастер отделочных строительных и декоративных работ </t>
  </si>
  <si>
    <t>18.02.12 Технология аналитического контроля химических соединений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</si>
  <si>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</si>
  <si>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</si>
  <si>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35.01.15 Мастер по ремонту и обуслуживанию электрооборудования в сельском хозяйстве</t>
  </si>
  <si>
    <t>35.01.28 Мастер столярного и мебельного производства</t>
  </si>
  <si>
    <t>_________________________</t>
  </si>
  <si>
    <t>Категория потребителей</t>
  </si>
  <si>
    <t>Виды образовательных программ</t>
  </si>
  <si>
    <t>Государственное задание, количество человеко-часов</t>
  </si>
  <si>
    <t>Обучающиеся с ограниченными возможностями здоровья (ОВЗ)</t>
  </si>
  <si>
    <t>Адаптированная программа</t>
  </si>
  <si>
    <t>Кировской областное государственное профессиональное образовательное автономное учреждение «Вятский автомобильно-промышленный колледж»</t>
  </si>
  <si>
    <t>Кировское областное государственное образовательное автономное учреждение дополнительного образования "Центр технического творчества"</t>
  </si>
  <si>
    <t>Кировское областное государственное автономное образовательное учреждение дополнительного образования "Центр дополнительного образования одаренных школьников"</t>
  </si>
  <si>
    <t>Кировское областное государственное  автономное учреждение дополнительного образования "Центр творчества на Спасской"</t>
  </si>
  <si>
    <t>Кировское областное государственное автономное учреждение дополнительного образования "Центр детского и юношеского туризма и экскурсий"</t>
  </si>
  <si>
    <t>Кировское областное государственное образовательное автономное учреждение дополнительного образования "Региональный центр военно-патриотического воспитания "Патриот"</t>
  </si>
  <si>
    <t>Кировское областное государственное профессиональное образовательное автономное учреждение "Колледж промышленности и автомобильного сервиса"</t>
  </si>
  <si>
    <t>Кировское областное государственное автономное учреждение "Центр оценки качества образования"</t>
  </si>
  <si>
    <t>было</t>
  </si>
  <si>
    <t>очно-заочная</t>
  </si>
  <si>
    <t>43.02.17 Технология индустрии красоты</t>
  </si>
  <si>
    <t>43.02.16 Туризм и гостеприимство</t>
  </si>
  <si>
    <t>Приложение № 3</t>
  </si>
  <si>
    <t>Приложение № 4</t>
  </si>
  <si>
    <t>Приложение № 5</t>
  </si>
  <si>
    <t>УТВЕРЖДЕНЫ</t>
  </si>
  <si>
    <t>Приложение № 1</t>
  </si>
  <si>
    <t>Приложение № 2</t>
  </si>
  <si>
    <t>от                         №</t>
  </si>
  <si>
    <t>КОД ОУ</t>
  </si>
  <si>
    <t>ИНН</t>
  </si>
  <si>
    <t xml:space="preserve">Краткое наименование образовательной организации
</t>
  </si>
  <si>
    <t>4301001333</t>
  </si>
  <si>
    <t>КОГОБУ СШ с. Сорвижи</t>
  </si>
  <si>
    <t>Кировское областное государственное общеобразовательное бюджетное учреждение "Средняя школа с. Сорвижи Арбажского района"</t>
  </si>
  <si>
    <t>4304001356</t>
  </si>
  <si>
    <t>КОГОБУ СШ с. Ошлань</t>
  </si>
  <si>
    <t>Кировское областное государственное общеобразовательное бюджетное учреждение "Средняя школа с. Ошлань Богородского района"</t>
  </si>
  <si>
    <t>4308002079</t>
  </si>
  <si>
    <t>КОГОБУ ОШ д. Первые Бобровы</t>
  </si>
  <si>
    <t>4311001886</t>
  </si>
  <si>
    <t>КОГОБУ ООШ с. Русские Краи</t>
  </si>
  <si>
    <t>Кировское областное государственное общеобразовательное бюджетное учреждение "Основная школа с. Русские Краи   Кикнурского района"</t>
  </si>
  <si>
    <t>4315002070</t>
  </si>
  <si>
    <t>КОГОБУ СШ с. Лаж</t>
  </si>
  <si>
    <t>Кировское областное государственное общеобразовательное бюджетное учреждение "Средняя школа с. Лаж Лебяжского района"</t>
  </si>
  <si>
    <t>4320002090</t>
  </si>
  <si>
    <t>КОГОБУ СШ с.Архангельское</t>
  </si>
  <si>
    <t>Кировское областное государственное общеобразовательное бюджетное учреждение "Средняя школа с. Архангельское Немского района"</t>
  </si>
  <si>
    <t>4328001926</t>
  </si>
  <si>
    <t>КОГОБУ ООШ с. Юма</t>
  </si>
  <si>
    <t>Кировское областное государственное общеобразовательное бюджетное учреждение "Основная школа с. Юма Свечинского района"</t>
  </si>
  <si>
    <t>4331001570</t>
  </si>
  <si>
    <t>КОГОБУ СШ с. Верхосунье</t>
  </si>
  <si>
    <t>Кировское областное государственное общеобразовательное бюджетное учреждение "Средняя школа с. Верхосунье Сунского района"</t>
  </si>
  <si>
    <t>4332001936</t>
  </si>
  <si>
    <t>КОГОБУ СШ с. Ныр</t>
  </si>
  <si>
    <t>Кировское областное государственное общеобразовательное бюджетное учреждение "Средняя школа с. Ныр Тужинского района"</t>
  </si>
  <si>
    <t>4338005542</t>
  </si>
  <si>
    <t>КОГОБУ СШ с УИОП пгт Мурыгино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</si>
  <si>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Мурыгино Юрьянского района"</t>
  </si>
  <si>
    <t>4348034581</t>
  </si>
  <si>
    <t>КОГОБУ ШОВЗ «Хрусталик» г. Кирова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</si>
  <si>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"Хрусталик" г. Кирова"</t>
  </si>
  <si>
    <t>4345019169</t>
  </si>
  <si>
    <t>КОГОБУ ШИ ОВЗ г. Кирова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</si>
  <si>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г. Кирова"</t>
  </si>
  <si>
    <t>4348038000</t>
  </si>
  <si>
    <t>Кировское областное государственное профессиональное образовательное бюджетное учреждение "Кировский педагогический колледж"</t>
  </si>
  <si>
    <t xml:space="preserve">                 </t>
  </si>
  <si>
    <t>от                       №</t>
  </si>
  <si>
    <t>4301001365</t>
  </si>
  <si>
    <t>КОГОБУ СШ пгт Арбаж</t>
  </si>
  <si>
    <t>Кировское областное государственное общеобразовательное бюджетное учреждение "Средняя школа пгт Арбаж"</t>
  </si>
  <si>
    <t>4302002273</t>
  </si>
  <si>
    <t>КОГОБУ СШ с УИОП пгт Афанасьево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</si>
  <si>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пгт Афанасьево"</t>
  </si>
  <si>
    <t>4303003664</t>
  </si>
  <si>
    <t>КОГОБУ СШ с УИОП г. Белой Холуницы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</si>
  <si>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 Белой Холуницы"</t>
  </si>
  <si>
    <t>4304001300</t>
  </si>
  <si>
    <t>КОГОБУ СШ с УИОП пгт Богородское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</si>
  <si>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пгт Богородское"</t>
  </si>
  <si>
    <t>4305002673</t>
  </si>
  <si>
    <t>КОГОБУ СШ с УИОП г. Кирс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</si>
  <si>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г. Кирс Верхнекамского района"</t>
  </si>
  <si>
    <t>4306001898</t>
  </si>
  <si>
    <t>КОГОБУ СШ пгт Верхошижемье</t>
  </si>
  <si>
    <t xml:space="preserve">Кировское областное государственное общеобразовательное бюджетное учреждение "Средняя школа имени И.С. Березина пгт Верхошижемье" </t>
  </si>
  <si>
    <t>4308002128</t>
  </si>
  <si>
    <t>КОГОБУ СШ пгт Даровской</t>
  </si>
  <si>
    <t>Кировское областное государственное общеобразовательное бюджетное учреждение "Средняя школа пгт Даровской"</t>
  </si>
  <si>
    <t>4308002093</t>
  </si>
  <si>
    <t>КОГОБУ СШ с. Красное</t>
  </si>
  <si>
    <t>Кировское областное государственное общеобразовательное бюджетное учреждение "Средняя школа с. Красное Даровского района"</t>
  </si>
  <si>
    <t>Кировское областное государственное общеобразовательное бюджетное учреждение "Основная школа д. Первые Бобровы Даровского района"</t>
  </si>
  <si>
    <t>4309006125</t>
  </si>
  <si>
    <t>КОГОБУ СШ с УИОП г. Зуевка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</si>
  <si>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 Зуевка"</t>
  </si>
  <si>
    <t>4311001251</t>
  </si>
  <si>
    <t>КОГОБУ СШ с УИОП пгт Кикнур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</si>
  <si>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Кикнур"</t>
  </si>
  <si>
    <t>4310003658</t>
  </si>
  <si>
    <t>КОГОБУ СШ с УИОП пгт Кильмезь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</si>
  <si>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Кильмезь"</t>
  </si>
  <si>
    <t>4314003793</t>
  </si>
  <si>
    <t>КОГОБУ СШ пгт Кумены</t>
  </si>
  <si>
    <t>Кировское областное государственное общеобразовательное бюджетное учреждение "Средняя школа пгт Кумены"</t>
  </si>
  <si>
    <t>4314003754</t>
  </si>
  <si>
    <t>КОГОБУ СШ пгт Нижнеивкино</t>
  </si>
  <si>
    <t>Кировское областное государственное общеобразовательное бюджетное учреждение "Средняя школа пгт Нижнеивкино Куменского района"</t>
  </si>
  <si>
    <t>4315002062</t>
  </si>
  <si>
    <t>КОГОБУ СШ пгт Лебяжье</t>
  </si>
  <si>
    <t>Кировское областное государственное общеобразовательное бюджетное учреждение "Средняя школа пгт Лебяжье"</t>
  </si>
  <si>
    <t>4316002890</t>
  </si>
  <si>
    <t>КОГОАУ СШ г. Лузы</t>
  </si>
  <si>
    <t>Кировское областное государственное общеобразовательное автономное учреждение "Средняя школа г. Лузы"</t>
  </si>
  <si>
    <t>4317004139</t>
  </si>
  <si>
    <t>КОГОБУ «Лицей г. Малмыжа»</t>
  </si>
  <si>
    <t xml:space="preserve">Кировское областное государственное общеобразовательное бюджетное учреждение "Лицей г. Малмыжа" </t>
  </si>
  <si>
    <t>4318002511</t>
  </si>
  <si>
    <t>КОГОБУ СШ г. Мураши</t>
  </si>
  <si>
    <t>Кировское областное государственное общеобразовательное бюджетное учреждение "Средняя школа г. Мураши"</t>
  </si>
  <si>
    <t>4319000789</t>
  </si>
  <si>
    <t>КОГОБУ СШ с УИОП пгт Нагорск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</si>
  <si>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пгт Нагорск"</t>
  </si>
  <si>
    <t>4320002117</t>
  </si>
  <si>
    <t>КОГОБУ СШ пгт Нема</t>
  </si>
  <si>
    <t xml:space="preserve">Кировское областное государственное общеобразовательное бюджетное учреждение "Средняя школа пгт Нема" </t>
  </si>
  <si>
    <t>4321018991</t>
  </si>
  <si>
    <t>КОГОБУ СШ с УИОП г. Нолинска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</si>
  <si>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 Нолинска"</t>
  </si>
  <si>
    <t>4322005561</t>
  </si>
  <si>
    <t>КОГОБУ СШ с УИОП г. Омутнинска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</si>
  <si>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 Омутнинска"</t>
  </si>
  <si>
    <t>4323001979</t>
  </si>
  <si>
    <t>КОГОБУ СШ пгт Опарино</t>
  </si>
  <si>
    <t>Кировское областное государственное общеобразовательное бюджетное учреждение "Средняя школа пгт Опарино"</t>
  </si>
  <si>
    <t>4324006440</t>
  </si>
  <si>
    <t>КОГОБУ СШ пгт Оричи</t>
  </si>
  <si>
    <t>Кировское областное государственное общеобразовательное бюджетное учреждение "Средняя школа пгт Оричи"</t>
  </si>
  <si>
    <t>4324006602</t>
  </si>
  <si>
    <t>КОГОБУ СОШ пгт Лёвинцы</t>
  </si>
  <si>
    <t>Кировское областное государственное общеобразовательное бюджетное учреждение "Средняя школа пгт Лёвинцы Оричевского района"</t>
  </si>
  <si>
    <t>4336002151</t>
  </si>
  <si>
    <t>КОГОБУ СШ г. Орлова</t>
  </si>
  <si>
    <t>Кировское областное государственное общеобразовательное бюджетное учреждение "Средняя школа г. Орлова"</t>
  </si>
  <si>
    <t>4325001678</t>
  </si>
  <si>
    <t>КОГОБУ СШ с УИОП пгт Пижанка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</si>
  <si>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пгт Пижанка"</t>
  </si>
  <si>
    <t>4326002748</t>
  </si>
  <si>
    <t>КОГОБУ СШ пгт Демьяново</t>
  </si>
  <si>
    <t>Кировское областное государственное общеобразовательное бюджетное учреждение "Средняя школа пгт Демьяново Подосиновского района "</t>
  </si>
  <si>
    <t>4326002836</t>
  </si>
  <si>
    <t>КОГОБУ СШ пгт Подосиновец</t>
  </si>
  <si>
    <t>Кировское областное государственное общеобразовательное бюджетное учреждение "Средняя школа пгт Подосиновец"</t>
  </si>
  <si>
    <t>4327003021</t>
  </si>
  <si>
    <t>КОГОБУ СШ с УИОП пгт Санчурск</t>
  </si>
  <si>
    <t>Кировское областное государственное общеобразовательное бюджетное учреждение "Средняя школа с углублённым изучением отдельных предметов пгт Санчурск "</t>
  </si>
  <si>
    <t>4328001997</t>
  </si>
  <si>
    <t>КОГОБУ СШ пгт Свеча</t>
  </si>
  <si>
    <t>Кировское областное государственное общеобразовательное бюджетное учреждение "Средняя школа пгт Свеча"</t>
  </si>
  <si>
    <t>4329006268</t>
  </si>
  <si>
    <t>КОГОБУ СШ пгт Вахруши</t>
  </si>
  <si>
    <t>Кировское областное государственное общеобразовательное бюджетное учреждение "Средняя школа пгт Вахруши Слободского района"</t>
  </si>
  <si>
    <t>4331001556</t>
  </si>
  <si>
    <t>КОГОБУ СШ пгт Суна</t>
  </si>
  <si>
    <t>Кировское областное государственное общеобразовательное бюджетное учреждение "Средняя школа пгт Суна"</t>
  </si>
  <si>
    <t>4332002009</t>
  </si>
  <si>
    <t>КОГОБУ СШ с УИОП пгт Тужа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</si>
  <si>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 Тужа"</t>
  </si>
  <si>
    <t>4333002280</t>
  </si>
  <si>
    <t>КОГОБУ СШ с УИОП пгт Уни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</si>
  <si>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Уни"</t>
  </si>
  <si>
    <t>4334003801</t>
  </si>
  <si>
    <t>КОГОАУ «Гимназия г. Уржума»</t>
  </si>
  <si>
    <t>Кировское областное государственное общеобразовательное автономное учреждение "Гимназия г. Уржума"</t>
  </si>
  <si>
    <t>4335002127</t>
  </si>
  <si>
    <t>КОГОБУ СШ с УИОП пгт Фаленки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</si>
  <si>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 Фаленки "</t>
  </si>
  <si>
    <t>4337002845</t>
  </si>
  <si>
    <t>КОГОБУ СШ с УИОП пгт Ленинское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</si>
  <si>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Ленинское Шабалинского района "</t>
  </si>
  <si>
    <t>4338005366</t>
  </si>
  <si>
    <t>КОГОБУ СШ с УИОП пгт Юрья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</si>
  <si>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имени Героя Советского Союза Зонова Н.Ф. пгт Юрья"</t>
  </si>
  <si>
    <t>4339002583</t>
  </si>
  <si>
    <t>КОГОБУ СШ с УИОП г. Яранска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</si>
  <si>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 Яранска"</t>
  </si>
  <si>
    <t>4340003831</t>
  </si>
  <si>
    <t>КОГОАУ «Вятский многопрофильный лицей»</t>
  </si>
  <si>
    <t>Кировское областное государственное общеобразовательное автономное учреждение "Вятский многопрофильный лицей"</t>
  </si>
  <si>
    <t>4341007003</t>
  </si>
  <si>
    <t>КОГОАУ «Гимназия № 1» г. Кирово-Чепецка</t>
  </si>
  <si>
    <t>Кировское областное государственное общеобразовательное автономное учреждение "Гимназия № 1 г. Кирово-Чепецка"</t>
  </si>
  <si>
    <t>4313104767</t>
  </si>
  <si>
    <t>КОГОБУ СШ с УИОП № 1 г. Котельнича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</si>
  <si>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№ 1 города Котельнича"</t>
  </si>
  <si>
    <t>4343002064</t>
  </si>
  <si>
    <t>КОГОБУ Лицей №9 г. Слободского</t>
  </si>
  <si>
    <t>Кировское областное государственное общеобразовательное бюджетное учреждение "Лицей № 9 города Слободского"</t>
  </si>
  <si>
    <t>4348004273</t>
  </si>
  <si>
    <t>КОГОАУ «Вятская гуманитарная гимназия»</t>
  </si>
  <si>
    <t>Кировское областное государственное общеобразовательное автономное учреждение "Вятская гуманитарная гимназия с углубленным изучением английского языка"</t>
  </si>
  <si>
    <t>4347031637</t>
  </si>
  <si>
    <t>КОГОАУ «Лицей естественных наук»</t>
  </si>
  <si>
    <t>Кировское областное государственное общеобразовательное автономное учреждение "Лицей естественных наук"</t>
  </si>
  <si>
    <t>4348001530</t>
  </si>
  <si>
    <t>КОГОАУ «Кировский физико-математический лицей»</t>
  </si>
  <si>
    <t>Кировское областное государственное общеобразовательное автономное учреждение "Кировский физико-математический лицей"</t>
  </si>
  <si>
    <t>4345308731</t>
  </si>
  <si>
    <t>КОГОБУ «Центр дистанционного образования детей»</t>
  </si>
  <si>
    <t>Кировское областное государственное общеобразовательное бюджетное учреждение "Центр дистанционного образования детей"</t>
  </si>
  <si>
    <t>Кировское областное государственное общеобразовательное бюджетное учреждение "Основная школа с. Русские Краи Кикнурского района"</t>
  </si>
  <si>
    <t>4301001301</t>
  </si>
  <si>
    <t>КОГОБУ ШИ ОВЗ пгт Арбаж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</si>
  <si>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Арбаж"</t>
  </si>
  <si>
    <t>4302002442</t>
  </si>
  <si>
    <t>КОГОБУ ШИ ОВЗ д. Аверины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</si>
  <si>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д. Аверины Афанасьевского района"</t>
  </si>
  <si>
    <t>4303003706</t>
  </si>
  <si>
    <t>КОГОБУ ШИ ОВЗ № 1 г. Белая Холуница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</si>
  <si>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№ 1 г. Белая Холуница"</t>
  </si>
  <si>
    <t>4305002779</t>
  </si>
  <si>
    <t>КОГОБУ ШИ ОВЗ п. Светлополянска</t>
  </si>
  <si>
    <t>Кировское областное государственное общеобразовательное бюджетное учреждение "Школа - интернат для обучающихся с ограниченными возможностями здоровья п. Светлополянска Верхнекамского района"</t>
  </si>
  <si>
    <t>4307005366</t>
  </si>
  <si>
    <t>КОГОБУ ШОВЗ г. Сосновки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</si>
  <si>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г. Сосновки Вятскополянского района"</t>
  </si>
  <si>
    <t>4307003337</t>
  </si>
  <si>
    <t>КОГОБУ для детей-сирот СШИ г. Сосновки</t>
  </si>
  <si>
    <t>4308002110</t>
  </si>
  <si>
    <t>КОГОБУ для детей-сирот ШИ ОВЗ имени г. с. Плюснина с. Верховонданка</t>
  </si>
  <si>
    <t>4311002375</t>
  </si>
  <si>
    <t>КОГОБУ ШИ ОВЗ пгт Кикнур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</si>
  <si>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Кикнур"</t>
  </si>
  <si>
    <t>4341008092</t>
  </si>
  <si>
    <t>КОГОБУ «Кирово-Чепецкая санаторная школа-интернат»</t>
  </si>
  <si>
    <t>Кировское областное государственное общеобразовательное бюджетное учреждение для детей, нуждающихся в длительном лечении, "Кирово-Чепецкая санаторная школа-интернат"</t>
  </si>
  <si>
    <t>4314004074</t>
  </si>
  <si>
    <t>КОГОБУ ШИОВЗ пгт Кумены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</si>
  <si>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Кумены"</t>
  </si>
  <si>
    <t>4317004178</t>
  </si>
  <si>
    <t>КОГОБУ ШИ ОВЗ г. Малмыжа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</si>
  <si>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г. Малмыжа"</t>
  </si>
  <si>
    <t>4321004928</t>
  </si>
  <si>
    <t>КОГОБУ ШИ ОВЗ № 1 г. Нолинска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</si>
  <si>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№ 1 г. Нолинска"</t>
  </si>
  <si>
    <t>4321004910</t>
  </si>
  <si>
    <t>КОГОБУ ШИ ОВЗ №2 г. Нолинска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</si>
  <si>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№ 2 г. Нолинска"</t>
  </si>
  <si>
    <t>4322005480</t>
  </si>
  <si>
    <t>КОГОБУ ШИ ОВЗ с.Залазна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</si>
  <si>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с. Залазна Омутнинского района"</t>
  </si>
  <si>
    <t>4323002098</t>
  </si>
  <si>
    <t>КОГОБУ ШИ ОВЗ пгт Опарино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</si>
  <si>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Опарино"</t>
  </si>
  <si>
    <t>4324005430</t>
  </si>
  <si>
    <t>КОГОБУ ШИ ОВЗ п.Торфяной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</si>
  <si>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п. Торфяной Оричевского района"</t>
  </si>
  <si>
    <t>4325001702</t>
  </si>
  <si>
    <t>КОГОБУ ШИ ОВЗ пгт Пижанка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</si>
  <si>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Пижанка"</t>
  </si>
  <si>
    <t>4326003526</t>
  </si>
  <si>
    <t>КОГОБУ ШИ ОВЗ пгт Демьяново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</si>
  <si>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пгт Демьяново Подосиновского района"</t>
  </si>
  <si>
    <t>4329001326</t>
  </si>
  <si>
    <t>КОГОБУ ШИ ОВЗ с. Успенское</t>
  </si>
  <si>
    <t>Кировское областное государственное общеобразовательное бюджетное учреждение "Школа - интернат для обучающихся с ограниченными возможностями здоровья с. Успенское Слободского района"</t>
  </si>
  <si>
    <t>4330003818</t>
  </si>
  <si>
    <t>КОГОБУ ШИ ОВЗ г.Советска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</si>
  <si>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г. Советска"</t>
  </si>
  <si>
    <t>4333002192</t>
  </si>
  <si>
    <t>КОГОБУ ШИ ОВЗ д. Удмуртский Сурвай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</si>
  <si>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д. Удмуртский Сурвай Унинского района"</t>
  </si>
  <si>
    <t>4334008969</t>
  </si>
  <si>
    <t>КОГОБУ ШИ ОВЗ с. Цепочкино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</si>
  <si>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с. Цепочкино Уржумского района"</t>
  </si>
  <si>
    <t>4338003425</t>
  </si>
  <si>
    <t>КОГОБУ для детей-сирот «Детский дом - школа с. Великорецкое»</t>
  </si>
  <si>
    <t>4307004517</t>
  </si>
  <si>
    <t>КОГОБУ ШОВЗ г.Вятские Поляны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</si>
  <si>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г. Вятские Поляны"</t>
  </si>
  <si>
    <t>4312121600</t>
  </si>
  <si>
    <t>КОГОБУ ШОВЗ г.Кирово-Чепецка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</si>
  <si>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г. Кирово-Чепецка"</t>
  </si>
  <si>
    <t>4313104742</t>
  </si>
  <si>
    <t>КОГОБУ ШИ ОВЗ г. Котельнича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</si>
  <si>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г. Котельнича"</t>
  </si>
  <si>
    <t>4329005232</t>
  </si>
  <si>
    <t>КОГОБУ для детей-сирот ШИ ОВЗ г. Слободского</t>
  </si>
  <si>
    <t>4349005706</t>
  </si>
  <si>
    <t>КОГОБУ ШИ ОВЗ для детей-сирот № 1 г. Кирова</t>
  </si>
  <si>
    <t>4347030538</t>
  </si>
  <si>
    <t>КОГОБУ ШИ ОВЗ №3 г.Кирова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</si>
  <si>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 № 3 г. Кирова"</t>
  </si>
  <si>
    <t>4348028789</t>
  </si>
  <si>
    <t>КОГОБУ ШОВЗ № 13 г. Кирова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</si>
  <si>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№ 13 г. Кирова"</t>
  </si>
  <si>
    <t>4347030489</t>
  </si>
  <si>
    <t>КОГОБУ ШОВЗ № 44 г. Кирова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</si>
  <si>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№44 г. Кирова"</t>
  </si>
  <si>
    <t>4346041199</t>
  </si>
  <si>
    <t>КОГОБУШ ОВЗ №50 г.Кирова</t>
  </si>
  <si>
    <t>Кировское областное государственное общеобразовательное бюджетное учреждение "Школа для обучающихся с ограниченными возможностями здоровья № 50 г. Кирова"</t>
  </si>
  <si>
    <t>от                                  №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</si>
  <si>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 Белой Холуницы"</t>
  </si>
  <si>
    <t>4312043110</t>
  </si>
  <si>
    <t>КОГОАУ «Кировский кадетский корпус имени Героя Советского Союза А. Я. Опарина»</t>
  </si>
  <si>
    <t>Кировское областное государственное общеобразовательное автономное учреждение "Кировский кадетский корпус имени Героя Советского Союза А.Я. Опарина"</t>
  </si>
  <si>
    <t>4330003127</t>
  </si>
  <si>
    <t>КОГОБУ «Лицей г. Советска»</t>
  </si>
  <si>
    <t>Кировское областное государственное общеобразовательное бюджетное учреждение "Лицей г. Советска"</t>
  </si>
  <si>
    <t>Кировское областное государственное общеобразовательное автономное учреждение "Гимназия № 1 г. Кирово-Чепецка"</t>
  </si>
  <si>
    <t>4313009552</t>
  </si>
  <si>
    <t>КОГОБУ ВСШ г. Котельнича</t>
  </si>
  <si>
    <t>Кировское областное государственное общеобразовательное бюджетное учреждение "Вечерняя средняя школа г. Котельнича"</t>
  </si>
  <si>
    <t>4348026252</t>
  </si>
  <si>
    <t>КОГОАУ «Кировский экономико-правовой лицей»</t>
  </si>
  <si>
    <t>Кировское областное государственное общеобразовательное автономное учреждение "Кировский экономико–правовой лицей"</t>
  </si>
  <si>
    <t>4312022374</t>
  </si>
  <si>
    <t>КОГОБУ для детей-сирот ШИ ОВЗ с.Бурмакино</t>
  </si>
  <si>
    <t>4347023393</t>
  </si>
  <si>
    <t>КОГОАУ «Вятский технический лицей»</t>
  </si>
  <si>
    <t>Кировское областное государственное общеобразовательное автономное учреждение "Вятский технический лицей"</t>
  </si>
  <si>
    <t>Кировское областное государственное общеобразовательное бюджетное учреждение "Средняя школа с.Верхосунье Сунского района"</t>
  </si>
  <si>
    <t>4313003254</t>
  </si>
  <si>
    <t>КОГОБУ для детей-сирот «Спицынский детский дом»</t>
  </si>
  <si>
    <t>4324004972</t>
  </si>
  <si>
    <t>КОГОБУ для детей-сирот «Детский дом с. Спас-Талица»</t>
  </si>
  <si>
    <t>4332001453</t>
  </si>
  <si>
    <t>КОГБУ для детей-сирот «Детский дом пгт Тужа» без попечения родителей, «Детский дом пгт Тужа»</t>
  </si>
  <si>
    <t>4334001794</t>
  </si>
  <si>
    <t>КОГОБУ для детей-сирот «Детский дом г. Уржума»</t>
  </si>
  <si>
    <t>4348037166</t>
  </si>
  <si>
    <t>КОГОБУ для детей-сирот «Детский дом «Надежда» ОВЗ г. Кирова»</t>
  </si>
  <si>
    <t>Приложение № 7</t>
  </si>
  <si>
    <t>Государственное задание, число детей</t>
  </si>
  <si>
    <t>Направленность образовательной программы</t>
  </si>
  <si>
    <t>Кировское областное государственное  автономное учреждение дополнительного образования «Центр творчества на Спасской»</t>
  </si>
  <si>
    <t>Кировское областное государственное автономное учреждение дополнительного образования «Центр детского и юношеского туризма и экскурсий»</t>
  </si>
  <si>
    <t>Кировское областное государственное образовательное автономное учреждение дополнительного образования «Региональный центр военно-патриотического воспитания «Патриот»</t>
  </si>
  <si>
    <t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 (очная форма обучения)</t>
  </si>
  <si>
    <t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 (заочная форма обучения)</t>
  </si>
  <si>
    <t>Кировской областное государственное профессиональное образовательное бюджетное учреждение «Кировский технологический колледж»</t>
  </si>
  <si>
    <t>Кировское областное государственное общеобразовательное автономное учреждение «Кировский физико-математический лицей»</t>
  </si>
  <si>
    <t>Кировское областное государственное общеобразовательное автономное учреждение «Лицей естественных наук»</t>
  </si>
  <si>
    <t>Кировское областное государственное общеобразовательное автономное учреждение «Вятский многопрофильный лицей»</t>
  </si>
  <si>
    <t>Кировское областное государственное общеобразовательное автономное учреждение «Гимназия № 1 г. Кирово-Чепецка»</t>
  </si>
  <si>
    <t>Кировское областное государственное профессиональное образовательное бюджетное учреждение «Кировский сельскохозяйственный техникум»</t>
  </si>
  <si>
    <t xml:space="preserve">Кировское областное государственное общеобразовательное бюджетное учреждение «Средняя школа пгт Арбаж» </t>
  </si>
  <si>
    <t>естественнонаучная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</si>
  <si>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пгт Афанасьево»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</si>
  <si>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г. Белой Холуницы» </t>
  </si>
  <si>
    <t xml:space="preserve">Кировское областное государственное общеобразовательное бюджетное учреждение «Средняя школа с углублённым изучением отдельных предметов пгт Богородское»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</si>
  <si>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г. Кирс Верхнекамского района» </t>
  </si>
  <si>
    <t xml:space="preserve">Кировское областное государственное общеобразовательное бюджетное учреждение «Средняя школа имени И.С. Березина пгт Верхошижемье» </t>
  </si>
  <si>
    <t xml:space="preserve">Кировское областное государственное общеобразовательное бюджетное учреждение «Средняя школа пгт Даровской»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</si>
  <si>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г. Зуевка» 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</si>
  <si>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Кикнур»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</si>
  <si>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Кильмезь»</t>
  </si>
  <si>
    <t>Кировское областное государственное общеобразовательное бюджетное учреждение «Средняя школа пгт Кумены»</t>
  </si>
  <si>
    <t>Кировское областное государственное общеобразовательное бюджетное учреждение «Средняя школа пгт Нижнеивкино Куменского района»</t>
  </si>
  <si>
    <t>Кировское областное государственное общеобразовательное бюджетное учреждение «Средняя школа пгт Лебяжье»</t>
  </si>
  <si>
    <t xml:space="preserve">Кировское областное государственное общеобразовательное автономное учреждение «Средняя школа г. Лузы» </t>
  </si>
  <si>
    <t xml:space="preserve">Кировское областное государственное общеобразовательное бюджетное учреждение «Лицей г. Малмыжа» </t>
  </si>
  <si>
    <t>Кировское областное государственное общеобразовательное бюджетное учреждение «Средняя школа г. Мураши»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</si>
  <si>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Нагорск»</t>
  </si>
  <si>
    <t xml:space="preserve">Кировское областное государственное общеобразовательное бюджетное учреждение «Средняя школа пгт Нема» 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</si>
  <si>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г. Нолинска»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</si>
  <si>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г. Омутнинска» </t>
  </si>
  <si>
    <t xml:space="preserve">Кировское областное государственное общеобразовательное бюджетное учреждение «Средняя школа пгт Опарино» </t>
  </si>
  <si>
    <t>Кировское областное государственное общеобразовательное бюджетное учреждение «Средняя школа пгт Оричи»</t>
  </si>
  <si>
    <t xml:space="preserve">Кировское областное государственное общеобразовательное бюджетное учреждение «Средняя школа г. Орлова»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</si>
  <si>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пгт Пижанка» </t>
  </si>
  <si>
    <t>Кировское областное государственное общеобразовательное бюджетное учреждение «Средняя школа пгт Демьяново Подосиновского района»</t>
  </si>
  <si>
    <t xml:space="preserve">Кировское областное государственное общеобразовательное бюджетное учреждение «Средняя школа пгт Подосиновец»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</si>
  <si>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пгт Санчурск» </t>
  </si>
  <si>
    <t xml:space="preserve">Кировское областное государственное общеобразовательное бюджетное учреждение «Средняя школа пгт Свеча» </t>
  </si>
  <si>
    <t xml:space="preserve">Кировское областное государственное общеобразовательное бюджетное учреждение «Средняя школа пгт Вахруши Слободского района» </t>
  </si>
  <si>
    <t xml:space="preserve">Кировское областное государственное общеобразовательное бюджетное учреждение «Лицей г. Советска» </t>
  </si>
  <si>
    <t xml:space="preserve">Кировское областное государственное общеобразовательное бюджетное учреждение «Средняя школа пгт Суна»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</si>
  <si>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пгт Тужа» 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</si>
  <si>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Уни»</t>
  </si>
  <si>
    <t xml:space="preserve">Кировское областное государственное общеобразовательное автономное учреждение «Гимназия г. Уржума» 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</si>
  <si>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пгт Фаленки» 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</si>
  <si>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Ленинское Шабалинского района»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</si>
  <si>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пгт Мурыгино Юрьянского района»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</si>
  <si>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имени Героя Советского Союза Зонова Н.Ф. пгт Юрья» </t>
  </si>
  <si>
    <t>Кировское областное государственное общеобразовательное бюджетное учреждение «Средняя школа с углубленным изучением отдельных предметов г. Яранска»</t>
  </si>
  <si>
    <t xml:space="preserve">Кировское областное государственное общеобразовательное бюджетное учреждение «Средняя школа с углубленным изучением отдельных предметов № 1 города Котельнича» </t>
  </si>
  <si>
    <t xml:space="preserve">Кировское областное государственное общеобразовательное бюджетное учреждение «Лицей № 9 г. Слободского» </t>
  </si>
  <si>
    <t>Кировское областное государственное общеобразовательное бюджетное учреждение «Средняя школа с. Сорвижи Арбажского района»</t>
  </si>
  <si>
    <t>Кировское областное государственное общеобразовательное бюджетное учреждение «Средняя школа с. Ошлань Богородского района»</t>
  </si>
  <si>
    <t>Кировское областное государственное общеобразовательное бюджетное учреждение «Средняя школа с. Красное Даровского района»</t>
  </si>
  <si>
    <t>Кировское областное государственное общеобразовательное бюджетное учреждение «Основная школа д. Первые Бобровы Даровского района»</t>
  </si>
  <si>
    <t>Кировское областное государственное общеобразовательное бюджетное учреждение «Основная школа с. Русские Краи Кикнурского района»</t>
  </si>
  <si>
    <t>Кировское областное государственное общеобразовательное бюджетное учреждение «Средняя школа с. Лаж Лебяжского района»</t>
  </si>
  <si>
    <t>Кировское областное государственное общеобразовательное бюджетное учреждение «Средняя школа с. Архангельское Немского района»</t>
  </si>
  <si>
    <t>Кировское областное государственное общеобразовательное бюджетное учреждение «Основная школа с. Юма Свечинского района»</t>
  </si>
  <si>
    <t>Кировское областное государственное общеобразовательное бюджетное учреждение «Средняя школа с. Верхосунье Сунского района»</t>
  </si>
  <si>
    <t>Кировское областное государственное общеобразовательное бюджетное учреждение «Средняя школа с. Ныр Тужинского района»</t>
  </si>
  <si>
    <t>Кировское областное государственное общеобразовательное бюджетное учреждение «Средняя школа пгт Левинцы Оричевского района»</t>
  </si>
  <si>
    <t>Кировское областное государственное общеобразовательное автономное учреждение «Кировский кадетский корпус имени Героя Советского Союза А.Я. Опарина»</t>
  </si>
  <si>
    <t>Кировское областное государственное общеобразовательное бюджетное учреждение для детей, нуждающихся в длительном лечении, «Кирово-Чепецкая санаторная школа-интернат»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</si>
  <si>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№ 1 г. Нолинска»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</si>
  <si>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г. Советска»</t>
  </si>
  <si>
    <t>29.01.08 Оператор швейного оборудования</t>
  </si>
  <si>
    <t>15.02.16 Технология машиностроения</t>
  </si>
  <si>
    <t>19.02.13 Технология продуктов общественного питания массового изготовления и специализированных пищевых продуктов</t>
  </si>
  <si>
    <t>08.01.31 Электромонтажник электрических сетей и электрооборудования</t>
  </si>
  <si>
    <t xml:space="preserve">08.01.27 Мастер общестроительных работ </t>
  </si>
  <si>
    <t>19.01.18 Аппаратчик-оператор производства продуктов питания из растительного сырья</t>
  </si>
  <si>
    <t>19.02.12 Технология продуктов питания животного происхождения</t>
  </si>
  <si>
    <t>21.02.19 Землеустройство</t>
  </si>
  <si>
    <t>19.02.11 Технология продуктов питания из растительного сырья</t>
  </si>
  <si>
    <t>29.02.10 Конструирование, моделирование и технология изготовления изделий легкой промышленности (по видам)</t>
  </si>
  <si>
    <t>Приложение № 9</t>
  </si>
  <si>
    <t>Государственное задание на оказание государственных услуг по реализации основных общеобразовательных программ 
дошкольного образования на 2024 год и на плановый период 2025 и 2026 годов</t>
  </si>
  <si>
    <t>Государственное задание на оказание государственных услуг по реализации основных общеобразовательных программ начального общего образования на 2024 год и на плановый период 2025 и 2026 годов</t>
  </si>
  <si>
    <t>Государственное задание на оказание государственных услуг по реализации основных общеобразовательных программ 
основного общего образования  на 2024 год и на плановый период 2025 и 2026 годов</t>
  </si>
  <si>
    <t>Государственное задание на оказание государственных услуг по реализации основных общеобразовательных программ 
среднего общего образования на 2024 год и на плановый период 2025 и 2026 годов</t>
  </si>
  <si>
    <t>Государственное задание на оказание государственных услуг по содержанию детей на 2024 год и на плановый период 2025 и 2026 годов</t>
  </si>
  <si>
    <t>Государственное задание на оказание государственных услуг (выполнение работ) по реализации основных профессиональных образовательных программ среднего профессионального образования на 2024 год и на плановый период 2025 и 2026 годов</t>
  </si>
  <si>
    <t>Государственное задание на выполнение работ
по оценке качества образования на 2024 год и на плановый период 2025 и 2026 годов</t>
  </si>
  <si>
    <t>Государственное задание на выполнение работ по ведению информационных 
ресурсов и баз данных на 2024 год и на плановый период 2025 и 2026 годов</t>
  </si>
  <si>
    <t>Государственное задание на оказание государственных услуг (выполнение работ) по психолого-медико-педагогическому обследованию детей на 2024 год и на плановый период 2025 и 2026 годов</t>
  </si>
  <si>
    <t>Государственное задание на выполнение работ по перевозке обучающихся 
 на 2024 год и на плановый период 2025 и 2026 годов</t>
  </si>
  <si>
    <t>Государственное задание на оказание государственных услуг по присмотру и уходу 
 на 2024 год и на плановый период 2025 и 2026 годов</t>
  </si>
  <si>
    <t>Государственное задание на выполнение работ по организации проведения общественно значимых мероприятий в сфере образования, науки и молодежной политики на 2024 год и на плановый период 2025 и 2026 годов</t>
  </si>
  <si>
    <t xml:space="preserve"> Государственное задание на оказание государственных услуг (выполнение работ) по публичному показу музейных предметов, музейных коллекций на 2024 год и на плановый период 2025 и 2026 годов</t>
  </si>
  <si>
    <t>2026 ГОД</t>
  </si>
  <si>
    <t>1 квартал
2024 года</t>
  </si>
  <si>
    <t>2 квартал
2024 года</t>
  </si>
  <si>
    <t>3 квартал
2024 года</t>
  </si>
  <si>
    <t>4 квартал 2043 года
было</t>
  </si>
  <si>
    <t>4 квартал
2024 года</t>
  </si>
  <si>
    <t>2024 ГОД
было</t>
  </si>
  <si>
    <t>Государственное задание на оказание государственных услуг (выполнение работ) по реализации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на 2024 год и на плановый период 2025 и 2026 годов</t>
  </si>
  <si>
    <t>Государственное задание на оказание государственных услуг (выполнение работ) по психолого-педагогическому консультированию обучающихся, их родителей (законных представителей) и педагогических работников на 2024 год и на плановый период 2025 и 2026 годов</t>
  </si>
  <si>
    <t>Обучающиеся за исключением обучающихся с ограниченными возможностями здоровья (ОВЗ) и детей-инвалидов</t>
  </si>
  <si>
    <t>Кировское областное государственное профессиональное образовательное бюджетное учреждение «Зуевский механико-технологический техникум»</t>
  </si>
  <si>
    <t>Кировское областное государственное профессиональное образовательное бюджетное учреждение «Вятско-Полянский механический техникум»</t>
  </si>
  <si>
    <t>Кировское областное государственное профессиональное образовательное бюджетное учреждение «Слободской колледж педагогики и социальных отношений»</t>
  </si>
  <si>
    <t>Кировское областное государственное профессиональное образовательное бюджетное учреждение «Яранский аграрный техникум»</t>
  </si>
  <si>
    <t>но им нужно вводить ставку</t>
  </si>
  <si>
    <t xml:space="preserve"> Государственное задание на выполнение работ, связанных с предоставлением жилых помещений в общежитиях, на 2024 год и на плановый период 2025 и 2026 годов</t>
  </si>
  <si>
    <t>Государственное задание, численность обучающихся, проживающих в общежитии (человек)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</si>
  <si>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с. Великорецкое Юрьянского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</si>
  <si>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п. Ленинская Искра Котельничского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</si>
  <si>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с. Спас-Талица Оричевского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</si>
  <si>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пгт Тужа"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</si>
  <si>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г. Уржума"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</si>
  <si>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"Надежда" г. Кирова"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</si>
  <si>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г. Сосновки Вятскополянского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</si>
  <si>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им. Г.С. Плюснина с. Верховонданка Даровского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</si>
  <si>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с. Бурмакино Кирово-Чепецкого района"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</si>
  <si>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г. Слободского"</t>
  </si>
  <si>
    <t>Кировское областное государственное бюджетное учреждение "Центр помощи детям, оставшимся без попечения родителей, и содействия семейному устройству г. Кирова"</t>
  </si>
  <si>
    <t>Кировское областное государственное образовательное автономное учреждение дополнительного образования «Центр технического творчества» (очная форма обучения)</t>
  </si>
  <si>
    <t>Кировское областное государственное образовательное автономное учреждение дополнительного образования «Центр технического творчества» (заочная форма обучения)</t>
  </si>
  <si>
    <t>Кировское областное государственное образовательное автономное учреждение дополнительного образования "Дворец творчества – Мемориал"</t>
  </si>
  <si>
    <t>точки роста</t>
  </si>
  <si>
    <t>переход детских домов</t>
  </si>
  <si>
    <t>дети за исключением детей с ограниченными возможностями здоровья (ОВЗ) и детей-инвалидов</t>
  </si>
  <si>
    <t>Кировское областное государственное образовательное автономное учреждение дополнительного образования «Дворец творчества – Мемориал»</t>
  </si>
  <si>
    <t>УПК</t>
  </si>
  <si>
    <t>31.02.01 Лечебное дело</t>
  </si>
  <si>
    <t>15.02.06 Монтаж, техническая эксплуатация и ремонт холодильно-компрессорных и теплонасосных машин и установок (по отраслям)</t>
  </si>
  <si>
    <t>38.02.08 Торговое дело</t>
  </si>
  <si>
    <t>КОГПОБУ "Слободской колледж педагогики и социальных отношений"</t>
  </si>
  <si>
    <t xml:space="preserve">35.02.08 Электротехнические системы в агропромышленном комплексе (АПК) </t>
  </si>
  <si>
    <t xml:space="preserve">25.02.08 Эксплуатация беспилотных авиационных систем </t>
  </si>
  <si>
    <t>25.02.08 Эксплуатация беспилотных авиационных систем</t>
  </si>
  <si>
    <t>38.02.08 Торговое дело</t>
  </si>
  <si>
    <t>09.01.03 Оператор информационных систем и ресурсов</t>
  </si>
  <si>
    <t>09.01.03 Оператор информационных систем и ресурсов</t>
  </si>
  <si>
    <t>11.01.08 Оператор почтовой связи</t>
  </si>
  <si>
    <t>29.01.32 Мастер обувного производства</t>
  </si>
  <si>
    <t>29.01.33 Мастер по изготовлению швейных изделий</t>
  </si>
  <si>
    <t>15.01.34 Фрезеровщик на станках с числовым программным управлением</t>
  </si>
  <si>
    <t xml:space="preserve">35.01.27 Мастер сельскохозяйственного производства </t>
  </si>
  <si>
    <t xml:space="preserve">34.02.01 Сестринское дело </t>
  </si>
  <si>
    <t>43.01.07 Слесарь по эксплуатации и ремонту газового оборудования</t>
  </si>
  <si>
    <t>35.01.27 Мастер сельскохозяйственного производства</t>
  </si>
  <si>
    <t>созванивались. Они подтвердили рост</t>
  </si>
  <si>
    <t xml:space="preserve">35.02.08 Электротехнические системы в агропромышленном комплексе </t>
  </si>
  <si>
    <t>35.01.25 Оператор-станочник деревообрабатывающего оборудования</t>
  </si>
  <si>
    <t>19.02.07 Технология молока и молочных продуктов</t>
  </si>
  <si>
    <t>08.02.14 Эксплуатация и обслуживание многоквартирного дома</t>
  </si>
  <si>
    <t>Государственное задание, численность посетителей (человек)</t>
  </si>
  <si>
    <t>1 квартал 2024 года</t>
  </si>
  <si>
    <t>2 квартал 2024 года</t>
  </si>
  <si>
    <t>3 квартал 2024 года</t>
  </si>
  <si>
    <t>4 квартал 2024 года</t>
  </si>
  <si>
    <t>4 квартал 2024 года
было</t>
  </si>
  <si>
    <t>19.02.15 Биотехнология пищевой промышленности</t>
  </si>
  <si>
    <t>09.01.03 Мастер по обработке цифровой информации</t>
  </si>
  <si>
    <t>новые. Согласовать с МФКО</t>
  </si>
  <si>
    <t>Приложение № 20</t>
  </si>
  <si>
    <t>Государственное задание на оказание государственных услуг по реализации дополнительных профессиональных программ профессиональной переподготовки на 2024 год и на плановый период 2025 и 2026 годов</t>
  </si>
  <si>
    <t>ОВЗ Киров даем на СД, поэтому не дублируем</t>
  </si>
  <si>
    <t>заявки</t>
  </si>
  <si>
    <t>выравнивала</t>
  </si>
  <si>
    <t>3 квартал
2022 года
было</t>
  </si>
  <si>
    <t>3 квартал 2024 года
заявки</t>
  </si>
  <si>
    <t>!!!</t>
  </si>
  <si>
    <t>новое</t>
  </si>
  <si>
    <t>!!! См уровень образования</t>
  </si>
  <si>
    <t>22.02.08 Металлургическое производство (по видам производства)</t>
  </si>
  <si>
    <t>15.02.17 Монтаж, техническое обслуживание, эксплуатация и ремонт промышленного оборудования (по отраслям).</t>
  </si>
  <si>
    <t>23.01.08 Слесарь по ремонту строительных машин</t>
  </si>
  <si>
    <t>23.01.09 Помощник машиниста (по видам подвижного состава железнодорожного транспорта)</t>
  </si>
  <si>
    <t>15.01.38 Оператор-наладчик металлообрабатывающих станков</t>
  </si>
  <si>
    <t>15.02.09 Сварочное производство</t>
  </si>
  <si>
    <t>27.02.06 Метрологический контроль средств измерений</t>
  </si>
  <si>
    <t xml:space="preserve">15.01.38 Оператор-наладчик металлообрабатывающих станков </t>
  </si>
  <si>
    <t>29.01.34 Оператор оборудования швейного производства (по видам)</t>
  </si>
  <si>
    <t>ИЗМЕНЕНИЯ
в государственном задании на оказание государственных услуг (выполнение работ) по реализации 
дополнительных общеразвивающих программ на 2024 год и на плановый период 2025 и 2026 годов</t>
  </si>
  <si>
    <t>заявки в 3 кв</t>
  </si>
  <si>
    <t>2024 (заявки)</t>
  </si>
  <si>
    <t>зыкина от оо-1</t>
  </si>
  <si>
    <t>автоквантум с декабря</t>
  </si>
  <si>
    <t>дети с ограниченными возможностями здоровья (ОВЗ)</t>
  </si>
  <si>
    <t>работают с ОВЗ</t>
  </si>
  <si>
    <t>техническая</t>
  </si>
  <si>
    <t>БАС</t>
  </si>
  <si>
    <t>ИЗМЕНЕНИЯ
в государственном задании на выполнение работ по организации и проведению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деятельности, на 2024 год и на плановый период 2025 и 2026 годов</t>
  </si>
  <si>
    <t>Приложение № 8</t>
  </si>
  <si>
    <t>ИЗМЕНЕНИЯ
в государственном задании на оказание государственных услуг по реализации дополнительных профессиональных программ повышения квалификации на 2024 год и на плановый период 2025 и 2026 годов</t>
  </si>
  <si>
    <t>3 квартал заявки</t>
  </si>
  <si>
    <t>13.02.13 Эксплуатация и обслуживание электрического и электромеханического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</si>
</sst>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6" formatCode="0_ ;[Red]\-0\ "/>
    <numFmt numFmtId="167" formatCode="_-* #,##0\ _₽_-;\-* #,##0\ _₽_-;_-* &quot;-&quot;??\ _₽_-;_-@_-"/>
    <numFmt numFmtId="168" formatCode="#,##0_ ;[Red]\-#,##0\ "/>
  </numFmts>
  <fonts count="34" x14ac:knownFonts="1">
    <font>
      <sz val="11"/>
      <color indexed="8"/>
      <name val="Calibri"/>
      <family val="2"/>
      <charset val="204"/>
    </font>
    <font>
      <sz val="10"/>
      <name val="Arial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color theme="6" tint="-0.499984740745262"/>
      <name val="Calibri"/>
      <family val="2"/>
      <charset val="204"/>
    </font>
    <font>
      <sz val="8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8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9">
      <alignment horizontal="left" vertical="top" wrapText="1"/>
    </xf>
    <xf numFmtId="0" fontId="2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16" borderId="20" applyNumberFormat="0" applyFont="0" applyAlignment="0" applyProtection="0"/>
    <xf numFmtId="0" fontId="18" fillId="16" borderId="20" applyNumberFormat="0" applyFont="0" applyAlignment="0" applyProtection="0"/>
    <xf numFmtId="9" fontId="18" fillId="0" borderId="0" applyFont="0" applyFill="0" applyBorder="0" applyAlignment="0" applyProtection="0"/>
    <xf numFmtId="43" fontId="1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</cellStyleXfs>
  <cellXfs count="382">
    <xf numFmtId="0" fontId="0" fillId="0" borderId="0" xfId="0"/>
    <xf numFmtId="0" fontId="20" fillId="0" borderId="0" xfId="0" applyFont="1"/>
    <xf numFmtId="1" fontId="21" fillId="0" borderId="0" xfId="0" applyNumberFormat="1" applyFont="1"/>
    <xf numFmtId="0" fontId="21" fillId="0" borderId="0" xfId="0" applyFont="1" applyAlignment="1">
      <alignment vertical="top"/>
    </xf>
    <xf numFmtId="0" fontId="5" fillId="0" borderId="0" xfId="0" applyFont="1"/>
    <xf numFmtId="3" fontId="2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 applyAlignment="1">
      <alignment vertical="top"/>
    </xf>
    <xf numFmtId="0" fontId="6" fillId="0" borderId="0" xfId="0" applyFont="1" applyFill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Fill="1" applyAlignment="1"/>
    <xf numFmtId="0" fontId="20" fillId="0" borderId="0" xfId="0" applyFont="1" applyBorder="1"/>
    <xf numFmtId="0" fontId="21" fillId="0" borderId="0" xfId="0" applyFont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 applyBorder="1" applyAlignment="1"/>
    <xf numFmtId="0" fontId="6" fillId="0" borderId="1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0" fontId="5" fillId="0" borderId="3" xfId="0" applyFont="1" applyBorder="1"/>
    <xf numFmtId="0" fontId="6" fillId="0" borderId="3" xfId="0" applyFont="1" applyFill="1" applyBorder="1" applyAlignment="1">
      <alignment horizontal="justify" vertical="top" wrapText="1"/>
    </xf>
    <xf numFmtId="0" fontId="21" fillId="2" borderId="0" xfId="0" applyFont="1" applyFill="1"/>
    <xf numFmtId="3" fontId="21" fillId="0" borderId="0" xfId="0" applyNumberFormat="1" applyFont="1" applyAlignment="1">
      <alignment vertical="top"/>
    </xf>
    <xf numFmtId="0" fontId="23" fillId="0" borderId="0" xfId="0" applyFont="1"/>
    <xf numFmtId="0" fontId="6" fillId="2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21" fillId="17" borderId="0" xfId="0" applyFont="1" applyFill="1"/>
    <xf numFmtId="0" fontId="8" fillId="0" borderId="0" xfId="0" applyFont="1"/>
    <xf numFmtId="1" fontId="21" fillId="0" borderId="0" xfId="0" applyNumberFormat="1" applyFont="1" applyAlignment="1">
      <alignment vertical="top"/>
    </xf>
    <xf numFmtId="0" fontId="21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6" fillId="18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24" fillId="0" borderId="0" xfId="0" applyFont="1"/>
    <xf numFmtId="0" fontId="5" fillId="0" borderId="0" xfId="0" applyFont="1" applyBorder="1" applyAlignment="1"/>
    <xf numFmtId="0" fontId="6" fillId="18" borderId="1" xfId="0" applyNumberFormat="1" applyFont="1" applyFill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/>
    <xf numFmtId="0" fontId="25" fillId="0" borderId="0" xfId="0" applyFont="1" applyFill="1" applyAlignment="1"/>
    <xf numFmtId="0" fontId="25" fillId="0" borderId="0" xfId="0" applyFont="1" applyBorder="1"/>
    <xf numFmtId="0" fontId="26" fillId="0" borderId="5" xfId="0" applyFont="1" applyBorder="1" applyAlignment="1">
      <alignment horizontal="center" vertical="top" wrapText="1"/>
    </xf>
    <xf numFmtId="0" fontId="25" fillId="0" borderId="5" xfId="0" applyFont="1" applyBorder="1" applyAlignment="1"/>
    <xf numFmtId="3" fontId="25" fillId="0" borderId="0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top"/>
    </xf>
    <xf numFmtId="0" fontId="25" fillId="0" borderId="1" xfId="0" applyFont="1" applyBorder="1" applyAlignment="1">
      <alignment horizontal="justify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justify" vertical="top" wrapText="1"/>
    </xf>
    <xf numFmtId="0" fontId="25" fillId="0" borderId="1" xfId="0" applyFont="1" applyBorder="1" applyAlignment="1">
      <alignment horizontal="justify" vertical="top"/>
    </xf>
    <xf numFmtId="0" fontId="25" fillId="0" borderId="1" xfId="0" applyFont="1" applyBorder="1" applyAlignment="1">
      <alignment vertical="top" wrapText="1"/>
    </xf>
    <xf numFmtId="0" fontId="25" fillId="2" borderId="1" xfId="0" applyFont="1" applyFill="1" applyBorder="1" applyAlignment="1">
      <alignment horizontal="justify" vertical="top" wrapText="1"/>
    </xf>
    <xf numFmtId="0" fontId="25" fillId="2" borderId="1" xfId="0" applyFont="1" applyFill="1" applyBorder="1" applyAlignment="1">
      <alignment horizontal="justify" vertical="top"/>
    </xf>
    <xf numFmtId="0" fontId="25" fillId="2" borderId="1" xfId="0" applyFont="1" applyFill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3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justify" vertical="top"/>
    </xf>
    <xf numFmtId="0" fontId="6" fillId="0" borderId="1" xfId="0" applyFont="1" applyBorder="1" applyAlignment="1">
      <alignment horizontal="justify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/>
    <xf numFmtId="1" fontId="20" fillId="19" borderId="0" xfId="0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21" fillId="2" borderId="0" xfId="0" applyFont="1" applyFill="1" applyAlignment="1">
      <alignment vertical="top"/>
    </xf>
    <xf numFmtId="0" fontId="22" fillId="0" borderId="0" xfId="0" applyFont="1" applyBorder="1" applyAlignment="1"/>
    <xf numFmtId="1" fontId="20" fillId="0" borderId="0" xfId="0" applyNumberFormat="1" applyFont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0" fontId="6" fillId="2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67" fontId="4" fillId="20" borderId="1" xfId="25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1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top"/>
    </xf>
    <xf numFmtId="168" fontId="5" fillId="0" borderId="0" xfId="0" applyNumberFormat="1" applyFont="1" applyAlignment="1">
      <alignment vertical="top"/>
    </xf>
    <xf numFmtId="3" fontId="6" fillId="19" borderId="3" xfId="0" applyNumberFormat="1" applyFont="1" applyFill="1" applyBorder="1" applyAlignment="1">
      <alignment horizontal="center" vertical="top" wrapText="1"/>
    </xf>
    <xf numFmtId="168" fontId="5" fillId="0" borderId="0" xfId="0" applyNumberFormat="1" applyFont="1"/>
    <xf numFmtId="1" fontId="27" fillId="19" borderId="0" xfId="0" applyNumberFormat="1" applyFont="1" applyFill="1" applyBorder="1" applyAlignment="1">
      <alignment horizontal="center" vertical="top"/>
    </xf>
    <xf numFmtId="1" fontId="27" fillId="0" borderId="0" xfId="0" applyNumberFormat="1" applyFont="1" applyBorder="1" applyAlignment="1">
      <alignment horizontal="center" vertical="top"/>
    </xf>
    <xf numFmtId="1" fontId="20" fillId="0" borderId="0" xfId="0" applyNumberFormat="1" applyFont="1" applyFill="1" applyBorder="1" applyAlignment="1">
      <alignment horizontal="center" vertical="top"/>
    </xf>
    <xf numFmtId="0" fontId="21" fillId="3" borderId="0" xfId="0" applyFont="1" applyFill="1"/>
    <xf numFmtId="0" fontId="28" fillId="19" borderId="0" xfId="0" applyFont="1" applyFill="1" applyAlignment="1">
      <alignment horizontal="center" vertical="center"/>
    </xf>
    <xf numFmtId="166" fontId="5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" fontId="10" fillId="0" borderId="0" xfId="0" applyNumberFormat="1" applyFont="1" applyAlignment="1">
      <alignment vertical="top"/>
    </xf>
    <xf numFmtId="1" fontId="29" fillId="17" borderId="0" xfId="0" applyNumberFormat="1" applyFont="1" applyFill="1" applyBorder="1" applyAlignment="1">
      <alignment horizontal="center" vertical="top" wrapText="1"/>
    </xf>
    <xf numFmtId="1" fontId="29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8" fillId="0" borderId="11" xfId="0" applyFont="1" applyBorder="1" applyAlignment="1"/>
    <xf numFmtId="3" fontId="5" fillId="0" borderId="0" xfId="0" applyNumberFormat="1" applyFont="1"/>
    <xf numFmtId="1" fontId="5" fillId="0" borderId="0" xfId="0" applyNumberFormat="1" applyFont="1" applyAlignment="1">
      <alignment horizontal="left" vertical="top" wrapText="1"/>
    </xf>
    <xf numFmtId="1" fontId="5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Continuous" vertical="center" wrapText="1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Continuous" vertical="center" wrapText="1"/>
    </xf>
    <xf numFmtId="0" fontId="20" fillId="0" borderId="0" xfId="0" applyFont="1" applyBorder="1" applyAlignment="1"/>
    <xf numFmtId="0" fontId="20" fillId="0" borderId="13" xfId="0" applyNumberFormat="1" applyFont="1" applyBorder="1" applyAlignment="1">
      <alignment horizontal="centerContinuous" vertical="center" wrapText="1"/>
    </xf>
    <xf numFmtId="0" fontId="20" fillId="0" borderId="0" xfId="0" applyNumberFormat="1" applyFont="1" applyBorder="1" applyAlignment="1">
      <alignment horizontal="centerContinuous" vertical="center" wrapText="1"/>
    </xf>
    <xf numFmtId="0" fontId="30" fillId="19" borderId="0" xfId="0" applyFont="1" applyFill="1"/>
    <xf numFmtId="0" fontId="31" fillId="19" borderId="0" xfId="0" applyFont="1" applyFill="1" applyAlignment="1"/>
    <xf numFmtId="0" fontId="24" fillId="19" borderId="0" xfId="0" applyFont="1" applyFill="1" applyBorder="1" applyAlignment="1">
      <alignment horizontal="center" vertical="top" wrapText="1"/>
    </xf>
    <xf numFmtId="0" fontId="29" fillId="19" borderId="12" xfId="0" applyFont="1" applyFill="1" applyBorder="1" applyAlignment="1">
      <alignment horizontal="centerContinuous" vertical="center" wrapText="1"/>
    </xf>
    <xf numFmtId="0" fontId="29" fillId="19" borderId="13" xfId="0" applyFont="1" applyFill="1" applyBorder="1" applyAlignment="1">
      <alignment horizontal="centerContinuous" vertical="center" wrapText="1"/>
    </xf>
    <xf numFmtId="0" fontId="29" fillId="19" borderId="0" xfId="0" applyFont="1" applyFill="1" applyBorder="1" applyAlignment="1">
      <alignment horizontal="centerContinuous" vertical="center" wrapText="1"/>
    </xf>
    <xf numFmtId="0" fontId="29" fillId="19" borderId="0" xfId="0" applyFont="1" applyFill="1" applyBorder="1" applyAlignment="1">
      <alignment horizontal="center" vertical="center" wrapText="1"/>
    </xf>
    <xf numFmtId="1" fontId="29" fillId="19" borderId="0" xfId="0" applyNumberFormat="1" applyFont="1" applyFill="1" applyBorder="1" applyAlignment="1">
      <alignment horizontal="center" vertical="top" wrapText="1"/>
    </xf>
    <xf numFmtId="0" fontId="21" fillId="19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top" wrapText="1"/>
    </xf>
    <xf numFmtId="0" fontId="6" fillId="18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18" borderId="1" xfId="0" applyFont="1" applyFill="1" applyBorder="1" applyAlignment="1">
      <alignment horizontal="center" vertical="top" wrapText="1"/>
    </xf>
    <xf numFmtId="0" fontId="6" fillId="18" borderId="1" xfId="0" applyFont="1" applyFill="1" applyBorder="1" applyAlignment="1">
      <alignment horizontal="left" vertical="top" wrapText="1"/>
    </xf>
    <xf numFmtId="0" fontId="6" fillId="18" borderId="14" xfId="0" applyFont="1" applyFill="1" applyBorder="1" applyAlignment="1">
      <alignment horizontal="center" vertical="top" wrapText="1"/>
    </xf>
    <xf numFmtId="0" fontId="6" fillId="18" borderId="14" xfId="0" applyFont="1" applyFill="1" applyBorder="1" applyAlignment="1">
      <alignment horizontal="left" vertical="top" wrapText="1"/>
    </xf>
    <xf numFmtId="0" fontId="6" fillId="18" borderId="4" xfId="0" applyFont="1" applyFill="1" applyBorder="1" applyAlignment="1">
      <alignment horizontal="center" vertical="top" wrapText="1"/>
    </xf>
    <xf numFmtId="0" fontId="6" fillId="18" borderId="15" xfId="0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5" fillId="17" borderId="0" xfId="0" applyFont="1" applyFill="1"/>
    <xf numFmtId="0" fontId="6" fillId="17" borderId="0" xfId="0" applyFont="1" applyFill="1" applyAlignment="1"/>
    <xf numFmtId="0" fontId="6" fillId="17" borderId="0" xfId="0" applyFont="1" applyFill="1"/>
    <xf numFmtId="0" fontId="8" fillId="17" borderId="0" xfId="0" applyFont="1" applyFill="1"/>
    <xf numFmtId="0" fontId="7" fillId="17" borderId="0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vertical="center"/>
    </xf>
    <xf numFmtId="0" fontId="8" fillId="0" borderId="0" xfId="0" applyFont="1" applyAlignment="1"/>
    <xf numFmtId="0" fontId="6" fillId="0" borderId="3" xfId="0" applyFont="1" applyBorder="1" applyAlignment="1">
      <alignment horizontal="centerContinuous" vertical="center" wrapText="1"/>
    </xf>
    <xf numFmtId="0" fontId="6" fillId="17" borderId="3" xfId="0" applyFont="1" applyFill="1" applyBorder="1" applyAlignment="1">
      <alignment horizontal="center" vertical="top"/>
    </xf>
    <xf numFmtId="0" fontId="6" fillId="19" borderId="3" xfId="0" applyFont="1" applyFill="1" applyBorder="1" applyAlignment="1">
      <alignment horizontal="center" vertical="top"/>
    </xf>
    <xf numFmtId="1" fontId="6" fillId="19" borderId="3" xfId="0" applyNumberFormat="1" applyFont="1" applyFill="1" applyBorder="1" applyAlignment="1">
      <alignment horizontal="center" vertical="top"/>
    </xf>
    <xf numFmtId="0" fontId="6" fillId="17" borderId="3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19" borderId="7" xfId="0" applyFont="1" applyFill="1" applyBorder="1" applyAlignment="1">
      <alignment horizontal="center" vertical="top"/>
    </xf>
    <xf numFmtId="0" fontId="6" fillId="19" borderId="1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left" vertical="top" wrapText="1"/>
    </xf>
    <xf numFmtId="0" fontId="6" fillId="19" borderId="17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6" fillId="17" borderId="3" xfId="0" applyNumberFormat="1" applyFont="1" applyFill="1" applyBorder="1" applyAlignment="1">
      <alignment horizontal="center" vertical="top" wrapText="1"/>
    </xf>
    <xf numFmtId="0" fontId="6" fillId="0" borderId="14" xfId="0" applyNumberFormat="1" applyFont="1" applyBorder="1" applyAlignment="1">
      <alignment horizontal="left" vertical="center" wrapText="1"/>
    </xf>
    <xf numFmtId="0" fontId="6" fillId="17" borderId="14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17" borderId="1" xfId="0" applyNumberFormat="1" applyFont="1" applyFill="1" applyBorder="1" applyAlignment="1">
      <alignment horizontal="center" vertical="top" wrapText="1"/>
    </xf>
    <xf numFmtId="1" fontId="6" fillId="17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17" borderId="0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top"/>
    </xf>
    <xf numFmtId="4" fontId="6" fillId="18" borderId="3" xfId="0" applyNumberFormat="1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top"/>
    </xf>
    <xf numFmtId="1" fontId="11" fillId="0" borderId="0" xfId="0" applyNumberFormat="1" applyFont="1" applyAlignment="1">
      <alignment vertical="top"/>
    </xf>
    <xf numFmtId="0" fontId="6" fillId="21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justify" vertical="top" wrapText="1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8" fillId="0" borderId="0" xfId="0" applyFont="1" applyBorder="1"/>
    <xf numFmtId="0" fontId="8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1" fontId="6" fillId="0" borderId="0" xfId="0" applyNumberFormat="1" applyFont="1"/>
    <xf numFmtId="1" fontId="6" fillId="0" borderId="0" xfId="0" applyNumberFormat="1" applyFont="1" applyAlignment="1">
      <alignment horizontal="center" vertical="top"/>
    </xf>
    <xf numFmtId="1" fontId="6" fillId="17" borderId="0" xfId="0" applyNumberFormat="1" applyFont="1" applyFill="1"/>
    <xf numFmtId="0" fontId="6" fillId="0" borderId="0" xfId="0" applyFont="1" applyAlignment="1">
      <alignment horizontal="center" vertical="top"/>
    </xf>
    <xf numFmtId="0" fontId="7" fillId="17" borderId="0" xfId="0" applyFont="1" applyFill="1" applyBorder="1" applyAlignment="1">
      <alignment horizontal="center" vertical="top" wrapText="1"/>
    </xf>
    <xf numFmtId="0" fontId="6" fillId="17" borderId="0" xfId="0" applyFont="1" applyFill="1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NumberFormat="1" applyFont="1" applyBorder="1" applyAlignment="1">
      <alignment horizontal="centerContinuous" vertical="center" wrapText="1"/>
    </xf>
    <xf numFmtId="0" fontId="6" fillId="0" borderId="13" xfId="0" applyNumberFormat="1" applyFont="1" applyBorder="1" applyAlignment="1">
      <alignment horizontal="centerContinuous" vertical="center" wrapText="1"/>
    </xf>
    <xf numFmtId="0" fontId="6" fillId="0" borderId="7" xfId="0" applyNumberFormat="1" applyFont="1" applyBorder="1" applyAlignment="1">
      <alignment horizontal="centerContinuous" vertical="center" wrapText="1"/>
    </xf>
    <xf numFmtId="4" fontId="6" fillId="20" borderId="3" xfId="0" applyNumberFormat="1" applyFont="1" applyFill="1" applyBorder="1" applyAlignment="1">
      <alignment horizontal="center" vertical="center" wrapText="1"/>
    </xf>
    <xf numFmtId="4" fontId="6" fillId="18" borderId="1" xfId="0" applyNumberFormat="1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1" fontId="6" fillId="19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23" borderId="1" xfId="0" applyFont="1" applyFill="1" applyBorder="1" applyAlignment="1">
      <alignment horizontal="center" vertical="top"/>
    </xf>
    <xf numFmtId="0" fontId="6" fillId="22" borderId="1" xfId="0" applyFont="1" applyFill="1" applyBorder="1" applyAlignment="1">
      <alignment horizontal="center" vertical="top"/>
    </xf>
    <xf numFmtId="0" fontId="6" fillId="17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" fontId="6" fillId="18" borderId="1" xfId="0" applyNumberFormat="1" applyFont="1" applyFill="1" applyBorder="1" applyAlignment="1">
      <alignment horizontal="center" vertical="top"/>
    </xf>
    <xf numFmtId="1" fontId="6" fillId="0" borderId="0" xfId="0" applyNumberFormat="1" applyFont="1" applyBorder="1" applyAlignment="1">
      <alignment horizontal="center" vertical="top"/>
    </xf>
    <xf numFmtId="0" fontId="14" fillId="19" borderId="0" xfId="0" applyFont="1" applyFill="1"/>
    <xf numFmtId="0" fontId="15" fillId="17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vertical="top" wrapText="1"/>
    </xf>
    <xf numFmtId="0" fontId="15" fillId="19" borderId="3" xfId="0" applyFont="1" applyFill="1" applyBorder="1" applyAlignment="1">
      <alignment vertical="top" wrapText="1"/>
    </xf>
    <xf numFmtId="14" fontId="15" fillId="19" borderId="3" xfId="0" applyNumberFormat="1" applyFont="1" applyFill="1" applyBorder="1" applyAlignment="1">
      <alignment vertical="top" wrapText="1"/>
    </xf>
    <xf numFmtId="0" fontId="15" fillId="19" borderId="0" xfId="0" applyFont="1" applyFill="1" applyBorder="1" applyAlignment="1">
      <alignment horizontal="center" vertical="center" wrapText="1"/>
    </xf>
    <xf numFmtId="0" fontId="15" fillId="19" borderId="0" xfId="0" applyFont="1" applyFill="1" applyBorder="1" applyAlignment="1">
      <alignment vertical="top" wrapText="1"/>
    </xf>
    <xf numFmtId="0" fontId="5" fillId="19" borderId="0" xfId="0" applyFont="1" applyFill="1"/>
    <xf numFmtId="0" fontId="12" fillId="17" borderId="0" xfId="0" applyFont="1" applyFill="1" applyAlignment="1"/>
    <xf numFmtId="0" fontId="12" fillId="19" borderId="0" xfId="0" applyFont="1" applyFill="1"/>
    <xf numFmtId="0" fontId="16" fillId="19" borderId="0" xfId="0" applyFont="1" applyFill="1" applyAlignment="1"/>
    <xf numFmtId="0" fontId="16" fillId="19" borderId="0" xfId="0" applyFont="1" applyFill="1"/>
    <xf numFmtId="0" fontId="16" fillId="19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15" fillId="19" borderId="15" xfId="0" applyFont="1" applyFill="1" applyBorder="1" applyAlignment="1">
      <alignment horizontal="centerContinuous" vertical="center" wrapText="1"/>
    </xf>
    <xf numFmtId="0" fontId="15" fillId="19" borderId="18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top" wrapText="1"/>
    </xf>
    <xf numFmtId="0" fontId="15" fillId="19" borderId="3" xfId="0" applyFont="1" applyFill="1" applyBorder="1" applyAlignment="1">
      <alignment horizontal="center" vertical="top" wrapText="1"/>
    </xf>
    <xf numFmtId="0" fontId="15" fillId="19" borderId="0" xfId="0" applyFont="1" applyFill="1" applyBorder="1" applyAlignment="1">
      <alignment horizontal="center" vertical="top" wrapText="1"/>
    </xf>
    <xf numFmtId="0" fontId="15" fillId="19" borderId="12" xfId="0" applyFont="1" applyFill="1" applyBorder="1" applyAlignment="1">
      <alignment horizontal="centerContinuous" vertical="center" wrapText="1"/>
    </xf>
    <xf numFmtId="0" fontId="15" fillId="19" borderId="13" xfId="0" applyFont="1" applyFill="1" applyBorder="1" applyAlignment="1">
      <alignment horizontal="centerContinuous" vertical="center" wrapText="1"/>
    </xf>
    <xf numFmtId="0" fontId="15" fillId="19" borderId="7" xfId="0" applyFont="1" applyFill="1" applyBorder="1" applyAlignment="1">
      <alignment horizontal="centerContinuous" vertical="center" wrapText="1"/>
    </xf>
    <xf numFmtId="1" fontId="15" fillId="17" borderId="3" xfId="0" applyNumberFormat="1" applyFont="1" applyFill="1" applyBorder="1" applyAlignment="1">
      <alignment horizontal="center"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1" fontId="15" fillId="19" borderId="0" xfId="0" applyNumberFormat="1" applyFont="1" applyFill="1" applyBorder="1" applyAlignment="1">
      <alignment horizontal="center" vertical="top" wrapText="1"/>
    </xf>
    <xf numFmtId="0" fontId="12" fillId="19" borderId="0" xfId="0" applyFont="1" applyFill="1" applyAlignment="1">
      <alignment horizontal="center" vertical="center"/>
    </xf>
    <xf numFmtId="0" fontId="6" fillId="17" borderId="3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horizontal="centerContinuous" vertical="center" wrapText="1"/>
    </xf>
    <xf numFmtId="0" fontId="6" fillId="23" borderId="7" xfId="0" applyFont="1" applyFill="1" applyBorder="1" applyAlignment="1">
      <alignment horizontal="center" vertical="top"/>
    </xf>
    <xf numFmtId="0" fontId="6" fillId="18" borderId="12" xfId="0" applyNumberFormat="1" applyFont="1" applyFill="1" applyBorder="1" applyAlignment="1">
      <alignment horizontal="center" vertical="top" wrapText="1"/>
    </xf>
    <xf numFmtId="0" fontId="6" fillId="18" borderId="1" xfId="0" applyNumberFormat="1" applyFont="1" applyFill="1" applyBorder="1" applyAlignment="1">
      <alignment horizontal="center" vertical="top" wrapText="1"/>
    </xf>
    <xf numFmtId="1" fontId="6" fillId="18" borderId="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Continuous" vertical="center" wrapText="1"/>
    </xf>
    <xf numFmtId="0" fontId="6" fillId="17" borderId="1" xfId="0" applyNumberFormat="1" applyFont="1" applyFill="1" applyBorder="1" applyAlignment="1">
      <alignment horizontal="center" vertical="top"/>
    </xf>
    <xf numFmtId="1" fontId="6" fillId="17" borderId="4" xfId="0" applyNumberFormat="1" applyFont="1" applyFill="1" applyBorder="1" applyAlignment="1">
      <alignment horizontal="center" vertical="top"/>
    </xf>
    <xf numFmtId="1" fontId="6" fillId="19" borderId="4" xfId="0" applyNumberFormat="1" applyFont="1" applyFill="1" applyBorder="1" applyAlignment="1">
      <alignment horizontal="center" vertical="top"/>
    </xf>
    <xf numFmtId="0" fontId="6" fillId="17" borderId="3" xfId="0" applyNumberFormat="1" applyFont="1" applyFill="1" applyBorder="1" applyAlignment="1">
      <alignment horizontal="center" vertical="top"/>
    </xf>
    <xf numFmtId="0" fontId="6" fillId="17" borderId="14" xfId="0" applyNumberFormat="1" applyFont="1" applyFill="1" applyBorder="1" applyAlignment="1">
      <alignment horizontal="center" vertical="top"/>
    </xf>
    <xf numFmtId="1" fontId="6" fillId="19" borderId="14" xfId="0" applyNumberFormat="1" applyFont="1" applyFill="1" applyBorder="1" applyAlignment="1">
      <alignment horizontal="center" vertical="top"/>
    </xf>
    <xf numFmtId="1" fontId="6" fillId="17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6" fillId="17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5" fillId="17" borderId="0" xfId="0" applyNumberFormat="1" applyFont="1" applyFill="1"/>
    <xf numFmtId="0" fontId="13" fillId="24" borderId="1" xfId="0" applyFont="1" applyFill="1" applyBorder="1" applyAlignment="1">
      <alignment horizontal="center" vertical="top"/>
    </xf>
    <xf numFmtId="0" fontId="6" fillId="23" borderId="13" xfId="0" applyFont="1" applyFill="1" applyBorder="1" applyAlignment="1">
      <alignment horizontal="center" vertical="top"/>
    </xf>
    <xf numFmtId="1" fontId="6" fillId="18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" fontId="13" fillId="19" borderId="0" xfId="0" applyNumberFormat="1" applyFont="1" applyFill="1" applyBorder="1" applyAlignment="1">
      <alignment horizontal="center" vertical="top"/>
    </xf>
    <xf numFmtId="1" fontId="6" fillId="19" borderId="0" xfId="0" applyNumberFormat="1" applyFont="1" applyFill="1" applyBorder="1" applyAlignment="1">
      <alignment horizontal="center" vertical="top"/>
    </xf>
    <xf numFmtId="2" fontId="6" fillId="19" borderId="0" xfId="0" applyNumberFormat="1" applyFont="1" applyFill="1" applyBorder="1" applyAlignment="1">
      <alignment horizontal="center" vertical="top"/>
    </xf>
    <xf numFmtId="0" fontId="6" fillId="18" borderId="3" xfId="0" applyNumberFormat="1" applyFont="1" applyFill="1" applyBorder="1" applyAlignment="1">
      <alignment horizontal="center" vertical="center" wrapText="1"/>
    </xf>
    <xf numFmtId="1" fontId="6" fillId="23" borderId="3" xfId="0" applyNumberFormat="1" applyFont="1" applyFill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top"/>
    </xf>
    <xf numFmtId="1" fontId="6" fillId="18" borderId="3" xfId="0" applyNumberFormat="1" applyFont="1" applyFill="1" applyBorder="1" applyAlignment="1">
      <alignment horizontal="center" vertical="center" wrapText="1"/>
    </xf>
    <xf numFmtId="1" fontId="6" fillId="17" borderId="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Continuous" vertical="center" wrapText="1"/>
    </xf>
    <xf numFmtId="0" fontId="6" fillId="0" borderId="13" xfId="0" applyFont="1" applyBorder="1" applyAlignment="1">
      <alignment horizontal="centerContinuous" vertical="center" wrapText="1"/>
    </xf>
    <xf numFmtId="0" fontId="6" fillId="19" borderId="14" xfId="0" applyFont="1" applyFill="1" applyBorder="1" applyAlignment="1">
      <alignment horizontal="center" vertical="top"/>
    </xf>
    <xf numFmtId="0" fontId="6" fillId="17" borderId="4" xfId="0" applyFont="1" applyFill="1" applyBorder="1" applyAlignment="1">
      <alignment horizontal="center" vertical="top"/>
    </xf>
    <xf numFmtId="0" fontId="6" fillId="17" borderId="14" xfId="0" applyFont="1" applyFill="1" applyBorder="1" applyAlignment="1">
      <alignment horizontal="center" vertical="top"/>
    </xf>
    <xf numFmtId="1" fontId="6" fillId="17" borderId="1" xfId="0" applyNumberFormat="1" applyFont="1" applyFill="1" applyBorder="1" applyAlignment="1">
      <alignment horizontal="center" vertical="top"/>
    </xf>
    <xf numFmtId="1" fontId="6" fillId="17" borderId="14" xfId="0" applyNumberFormat="1" applyFont="1" applyFill="1" applyBorder="1" applyAlignment="1">
      <alignment horizontal="center" vertical="top"/>
    </xf>
    <xf numFmtId="0" fontId="6" fillId="17" borderId="1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6" fillId="23" borderId="14" xfId="0" applyFont="1" applyFill="1" applyBorder="1" applyAlignment="1">
      <alignment horizontal="center" vertical="top"/>
    </xf>
    <xf numFmtId="0" fontId="6" fillId="18" borderId="4" xfId="0" applyFont="1" applyFill="1" applyBorder="1" applyAlignment="1">
      <alignment horizontal="center" vertical="top"/>
    </xf>
    <xf numFmtId="0" fontId="6" fillId="18" borderId="6" xfId="0" applyFont="1" applyFill="1" applyBorder="1" applyAlignment="1">
      <alignment horizontal="center" vertical="top"/>
    </xf>
    <xf numFmtId="0" fontId="6" fillId="18" borderId="14" xfId="0" applyFont="1" applyFill="1" applyBorder="1" applyAlignment="1">
      <alignment horizontal="center" vertical="top"/>
    </xf>
    <xf numFmtId="1" fontId="6" fillId="18" borderId="14" xfId="0" applyNumberFormat="1" applyFont="1" applyFill="1" applyBorder="1" applyAlignment="1">
      <alignment horizontal="center" vertical="top"/>
    </xf>
    <xf numFmtId="1" fontId="6" fillId="23" borderId="1" xfId="0" applyNumberFormat="1" applyFont="1" applyFill="1" applyBorder="1" applyAlignment="1">
      <alignment horizontal="center" vertical="top"/>
    </xf>
    <xf numFmtId="0" fontId="6" fillId="18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Continuous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24" borderId="1" xfId="0" applyFont="1" applyFill="1" applyBorder="1" applyAlignment="1">
      <alignment horizontal="center" vertical="top"/>
    </xf>
    <xf numFmtId="1" fontId="6" fillId="17" borderId="1" xfId="0" applyNumberFormat="1" applyFont="1" applyFill="1" applyBorder="1" applyAlignment="1">
      <alignment horizontal="center" vertical="center"/>
    </xf>
    <xf numFmtId="4" fontId="15" fillId="18" borderId="3" xfId="0" applyNumberFormat="1" applyFont="1" applyFill="1" applyBorder="1" applyAlignment="1">
      <alignment horizontal="center" vertical="center" wrapText="1"/>
    </xf>
    <xf numFmtId="4" fontId="15" fillId="20" borderId="3" xfId="0" applyNumberFormat="1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top"/>
    </xf>
    <xf numFmtId="0" fontId="15" fillId="18" borderId="3" xfId="0" applyFont="1" applyFill="1" applyBorder="1" applyAlignment="1">
      <alignment horizontal="center" vertical="top" wrapText="1"/>
    </xf>
    <xf numFmtId="0" fontId="15" fillId="23" borderId="3" xfId="0" applyFont="1" applyFill="1" applyBorder="1" applyAlignment="1">
      <alignment horizontal="center" vertical="top" wrapText="1"/>
    </xf>
    <xf numFmtId="0" fontId="15" fillId="23" borderId="17" xfId="0" applyFont="1" applyFill="1" applyBorder="1" applyAlignment="1">
      <alignment horizontal="center" vertical="center" wrapText="1"/>
    </xf>
    <xf numFmtId="0" fontId="15" fillId="25" borderId="3" xfId="0" applyFont="1" applyFill="1" applyBorder="1" applyAlignment="1">
      <alignment horizontal="center" vertical="top" wrapText="1"/>
    </xf>
    <xf numFmtId="0" fontId="15" fillId="19" borderId="0" xfId="0" applyFont="1" applyFill="1" applyBorder="1" applyAlignment="1">
      <alignment horizontal="centerContinuous" vertical="center" wrapText="1"/>
    </xf>
    <xf numFmtId="1" fontId="15" fillId="17" borderId="0" xfId="0" applyNumberFormat="1" applyFont="1" applyFill="1" applyBorder="1" applyAlignment="1">
      <alignment horizontal="center" vertical="top" wrapText="1"/>
    </xf>
    <xf numFmtId="1" fontId="15" fillId="0" borderId="0" xfId="0" applyNumberFormat="1" applyFont="1" applyFill="1" applyBorder="1" applyAlignment="1">
      <alignment horizontal="center" vertical="top" wrapText="1"/>
    </xf>
    <xf numFmtId="0" fontId="15" fillId="23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/>
    </xf>
    <xf numFmtId="0" fontId="6" fillId="18" borderId="3" xfId="0" applyNumberFormat="1" applyFont="1" applyFill="1" applyBorder="1" applyAlignment="1">
      <alignment horizontal="center" vertical="top" wrapText="1"/>
    </xf>
    <xf numFmtId="0" fontId="6" fillId="22" borderId="3" xfId="0" applyFont="1" applyFill="1" applyBorder="1" applyAlignment="1">
      <alignment horizontal="center" vertical="top"/>
    </xf>
    <xf numFmtId="0" fontId="6" fillId="23" borderId="3" xfId="0" applyFont="1" applyFill="1" applyBorder="1" applyAlignment="1">
      <alignment horizontal="center" vertical="top"/>
    </xf>
    <xf numFmtId="0" fontId="6" fillId="20" borderId="3" xfId="0" applyFont="1" applyFill="1" applyBorder="1" applyAlignment="1">
      <alignment horizontal="center" vertical="top"/>
    </xf>
    <xf numFmtId="0" fontId="6" fillId="19" borderId="4" xfId="0" applyFont="1" applyFill="1" applyBorder="1" applyAlignment="1">
      <alignment horizontal="center" vertical="top"/>
    </xf>
    <xf numFmtId="0" fontId="6" fillId="17" borderId="6" xfId="0" applyFont="1" applyFill="1" applyBorder="1" applyAlignment="1">
      <alignment horizontal="center" vertical="top"/>
    </xf>
    <xf numFmtId="0" fontId="6" fillId="18" borderId="0" xfId="0" applyFont="1" applyFill="1" applyBorder="1" applyAlignment="1">
      <alignment horizontal="center" vertical="top"/>
    </xf>
    <xf numFmtId="0" fontId="6" fillId="26" borderId="1" xfId="0" applyFont="1" applyFill="1" applyBorder="1" applyAlignment="1">
      <alignment horizontal="center" vertical="top"/>
    </xf>
    <xf numFmtId="0" fontId="6" fillId="27" borderId="1" xfId="0" applyFont="1" applyFill="1" applyBorder="1" applyAlignment="1">
      <alignment horizontal="center" vertical="top"/>
    </xf>
    <xf numFmtId="0" fontId="6" fillId="28" borderId="1" xfId="0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0" fontId="6" fillId="20" borderId="1" xfId="0" applyFont="1" applyFill="1" applyBorder="1" applyAlignment="1">
      <alignment horizontal="center" vertical="top"/>
    </xf>
    <xf numFmtId="0" fontId="5" fillId="0" borderId="0" xfId="0" applyFont="1" applyAlignment="1">
      <alignment wrapText="1"/>
    </xf>
    <xf numFmtId="0" fontId="15" fillId="20" borderId="3" xfId="0" applyFont="1" applyFill="1" applyBorder="1" applyAlignment="1">
      <alignment horizontal="center" vertical="top"/>
    </xf>
    <xf numFmtId="0" fontId="32" fillId="0" borderId="0" xfId="0" applyFont="1" applyAlignment="1">
      <alignment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33" fillId="20" borderId="3" xfId="0" applyFont="1" applyFill="1" applyBorder="1" applyAlignment="1">
      <alignment horizontal="center" vertical="top"/>
    </xf>
    <xf numFmtId="0" fontId="33" fillId="19" borderId="3" xfId="0" applyFont="1" applyFill="1" applyBorder="1" applyAlignment="1">
      <alignment horizontal="center" vertical="top" wrapText="1"/>
    </xf>
    <xf numFmtId="0" fontId="33" fillId="23" borderId="3" xfId="0" applyFont="1" applyFill="1" applyBorder="1" applyAlignment="1">
      <alignment horizontal="center" vertical="top" wrapText="1"/>
    </xf>
    <xf numFmtId="0" fontId="33" fillId="17" borderId="3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5" fillId="19" borderId="0" xfId="0" applyFont="1" applyFill="1" applyAlignment="1">
      <alignment horizontal="center"/>
    </xf>
    <xf numFmtId="0" fontId="7" fillId="19" borderId="0" xfId="0" applyFont="1" applyFill="1" applyBorder="1" applyAlignment="1">
      <alignment horizontal="center" vertical="top" wrapText="1"/>
    </xf>
    <xf numFmtId="0" fontId="15" fillId="19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15" fillId="0" borderId="3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vertical="top"/>
    </xf>
    <xf numFmtId="0" fontId="21" fillId="0" borderId="0" xfId="0" applyFont="1" applyAlignment="1">
      <alignment vertical="center"/>
    </xf>
    <xf numFmtId="166" fontId="10" fillId="0" borderId="0" xfId="0" applyNumberFormat="1" applyFont="1" applyAlignment="1">
      <alignment vertical="top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18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19" borderId="0" xfId="0" applyFont="1" applyFill="1" applyAlignment="1">
      <alignment horizontal="center"/>
    </xf>
    <xf numFmtId="0" fontId="7" fillId="19" borderId="0" xfId="0" applyFont="1" applyFill="1" applyBorder="1" applyAlignment="1">
      <alignment horizontal="center" vertical="top" wrapText="1"/>
    </xf>
    <xf numFmtId="0" fontId="15" fillId="19" borderId="4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19" borderId="17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2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</cellXfs>
  <cellStyles count="2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xl32" xfId="13"/>
    <cellStyle name="Обычный" xfId="0" builtinId="0"/>
    <cellStyle name="Обычный 2" xfId="14"/>
    <cellStyle name="Обычный 2 2" xfId="15"/>
    <cellStyle name="Обычный 2 2 2" xfId="16"/>
    <cellStyle name="Обычный 2 3" xfId="17"/>
    <cellStyle name="Обычный 3" xfId="18"/>
    <cellStyle name="Обычный 3 2" xfId="19"/>
    <cellStyle name="Обычный 4" xfId="20"/>
    <cellStyle name="Обычный 5" xfId="21"/>
    <cellStyle name="Примечание 2" xfId="22"/>
    <cellStyle name="Примечание 3" xfId="23"/>
    <cellStyle name="Процентный 2" xfId="24"/>
    <cellStyle name="Финансовый" xfId="25" builtinId="3"/>
    <cellStyle name="Финансовый 2" xfId="26"/>
    <cellStyle name="Финансовый 2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view="pageBreakPreview" zoomScale="60" workbookViewId="0">
      <pane xSplit="5" ySplit="12" topLeftCell="F16" activePane="bottomRight" state="frozen"/>
      <selection sqref="A1:IV65536"/>
      <selection pane="topRight" sqref="A1:IV65536"/>
      <selection pane="bottomLeft" sqref="A1:IV65536"/>
      <selection pane="bottomRight" activeCell="J34" sqref="J34"/>
    </sheetView>
  </sheetViews>
  <sheetFormatPr defaultColWidth="9.140625" defaultRowHeight="15" x14ac:dyDescent="0.25"/>
  <cols>
    <col min="1" max="1" width="6.42578125" style="4" customWidth="1"/>
    <col min="2" max="2" width="11" style="4" hidden="1" customWidth="1"/>
    <col min="3" max="3" width="15.7109375" style="4" hidden="1" customWidth="1"/>
    <col min="4" max="4" width="41.140625" style="4" hidden="1" customWidth="1"/>
    <col min="5" max="5" width="64.42578125" style="4" customWidth="1"/>
    <col min="6" max="6" width="12.42578125" style="161" customWidth="1"/>
    <col min="7" max="7" width="11.28515625" style="161" customWidth="1"/>
    <col min="8" max="8" width="11.28515625" style="161" hidden="1" customWidth="1"/>
    <col min="9" max="9" width="11.28515625" style="39" hidden="1" customWidth="1"/>
    <col min="10" max="10" width="11.7109375" style="39" customWidth="1"/>
    <col min="11" max="11" width="11.7109375" style="39" hidden="1" customWidth="1"/>
    <col min="12" max="12" width="11.42578125" style="161" customWidth="1"/>
    <col min="13" max="13" width="10.7109375" style="39" hidden="1" customWidth="1"/>
    <col min="14" max="14" width="12.5703125" style="161" customWidth="1"/>
    <col min="15" max="15" width="15" style="4" customWidth="1"/>
    <col min="16" max="16" width="14.85546875" style="4" customWidth="1"/>
    <col min="17" max="17" width="12" style="21" hidden="1" customWidth="1"/>
    <col min="18" max="20" width="9.42578125" style="4" hidden="1" customWidth="1"/>
    <col min="21" max="29" width="9.140625" style="21" hidden="1" customWidth="1"/>
    <col min="30" max="34" width="9.140625" style="4" hidden="1" customWidth="1"/>
    <col min="35" max="35" width="11.140625" style="4" hidden="1" customWidth="1"/>
    <col min="36" max="36" width="9.140625" style="7" hidden="1" customWidth="1"/>
    <col min="37" max="37" width="9.140625" style="3" hidden="1" customWidth="1"/>
    <col min="38" max="40" width="9.140625" style="7" hidden="1" customWidth="1"/>
    <col min="41" max="41" width="9.140625" style="4"/>
    <col min="42" max="16384" width="9.140625" style="21"/>
  </cols>
  <sheetData>
    <row r="1" spans="1:44" s="4" customFormat="1" ht="15.75" x14ac:dyDescent="0.25">
      <c r="A1" s="10"/>
      <c r="B1" s="10"/>
      <c r="C1" s="10"/>
      <c r="D1" s="10"/>
      <c r="E1" s="10"/>
      <c r="F1" s="161"/>
      <c r="G1" s="161"/>
      <c r="H1" s="161"/>
      <c r="I1" s="161"/>
      <c r="J1" s="162"/>
      <c r="K1" s="162"/>
      <c r="L1" s="162"/>
      <c r="M1" s="162"/>
      <c r="N1" s="162" t="s">
        <v>247</v>
      </c>
      <c r="O1" s="40"/>
      <c r="P1" s="40"/>
      <c r="Q1" s="40"/>
      <c r="R1" s="40"/>
      <c r="S1" s="40"/>
      <c r="T1" s="40"/>
      <c r="AJ1" s="7"/>
      <c r="AK1" s="7"/>
      <c r="AL1" s="7"/>
      <c r="AM1" s="7"/>
      <c r="AN1" s="7"/>
    </row>
    <row r="2" spans="1:44" s="4" customFormat="1" ht="33" customHeight="1" x14ac:dyDescent="0.25">
      <c r="A2" s="10"/>
      <c r="B2" s="10"/>
      <c r="C2" s="10"/>
      <c r="D2" s="10"/>
      <c r="E2" s="10"/>
      <c r="F2" s="161"/>
      <c r="G2" s="161"/>
      <c r="H2" s="161"/>
      <c r="I2" s="161"/>
      <c r="J2" s="162"/>
      <c r="K2" s="162"/>
      <c r="L2" s="162"/>
      <c r="M2" s="162"/>
      <c r="N2" s="162" t="s">
        <v>0</v>
      </c>
      <c r="O2" s="40"/>
      <c r="P2" s="40"/>
      <c r="Q2" s="40"/>
      <c r="R2" s="40"/>
      <c r="S2" s="40"/>
      <c r="T2" s="40"/>
      <c r="AJ2" s="7"/>
      <c r="AK2" s="7"/>
      <c r="AL2" s="7"/>
      <c r="AM2" s="7"/>
      <c r="AN2" s="7"/>
    </row>
    <row r="3" spans="1:44" s="4" customFormat="1" ht="30.75" customHeight="1" x14ac:dyDescent="0.25">
      <c r="A3" s="8" t="s">
        <v>112</v>
      </c>
      <c r="B3" s="8"/>
      <c r="C3" s="8"/>
      <c r="D3" s="8"/>
      <c r="E3" s="8"/>
      <c r="F3" s="161"/>
      <c r="G3" s="161"/>
      <c r="H3" s="161"/>
      <c r="I3" s="161"/>
      <c r="J3" s="162"/>
      <c r="K3" s="162"/>
      <c r="L3" s="162"/>
      <c r="M3" s="162"/>
      <c r="N3" s="162" t="s">
        <v>2</v>
      </c>
      <c r="O3" s="40"/>
      <c r="P3" s="40"/>
      <c r="Q3" s="40"/>
      <c r="R3" s="40"/>
      <c r="S3" s="40"/>
      <c r="T3" s="40"/>
      <c r="AJ3" s="7"/>
      <c r="AK3" s="7"/>
      <c r="AL3" s="7"/>
      <c r="AM3" s="7"/>
      <c r="AN3" s="7"/>
    </row>
    <row r="4" spans="1:44" s="4" customFormat="1" ht="15.75" x14ac:dyDescent="0.25">
      <c r="A4" s="8"/>
      <c r="B4" s="8"/>
      <c r="C4" s="8"/>
      <c r="D4" s="8"/>
      <c r="E4" s="8"/>
      <c r="F4" s="161"/>
      <c r="G4" s="161"/>
      <c r="H4" s="161"/>
      <c r="I4" s="161"/>
      <c r="J4" s="162"/>
      <c r="K4" s="162"/>
      <c r="L4" s="162"/>
      <c r="M4" s="162"/>
      <c r="N4" s="162" t="s">
        <v>3</v>
      </c>
      <c r="O4" s="8"/>
      <c r="P4" s="8"/>
      <c r="Q4" s="8"/>
      <c r="R4" s="8"/>
      <c r="S4" s="8"/>
      <c r="T4" s="8"/>
      <c r="AJ4" s="7"/>
      <c r="AK4" s="7"/>
      <c r="AL4" s="7"/>
      <c r="AM4" s="7"/>
      <c r="AN4" s="7"/>
    </row>
    <row r="5" spans="1:44" s="4" customFormat="1" ht="15.75" x14ac:dyDescent="0.25">
      <c r="A5" s="10"/>
      <c r="B5" s="10"/>
      <c r="C5" s="10"/>
      <c r="D5" s="10"/>
      <c r="E5" s="10"/>
      <c r="F5" s="161"/>
      <c r="G5" s="161"/>
      <c r="H5" s="161"/>
      <c r="I5" s="161"/>
      <c r="J5" s="162"/>
      <c r="K5" s="162"/>
      <c r="L5" s="162"/>
      <c r="M5" s="162"/>
      <c r="N5" s="162" t="s">
        <v>249</v>
      </c>
      <c r="O5" s="40"/>
      <c r="P5" s="40"/>
      <c r="Q5" s="40"/>
      <c r="R5" s="40"/>
      <c r="S5" s="40"/>
      <c r="T5" s="40"/>
      <c r="AJ5" s="7"/>
      <c r="AK5" s="7"/>
      <c r="AL5" s="7"/>
      <c r="AM5" s="7"/>
      <c r="AN5" s="7"/>
    </row>
    <row r="6" spans="1:44" s="4" customFormat="1" ht="15.75" x14ac:dyDescent="0.25">
      <c r="A6" s="10"/>
      <c r="B6" s="10"/>
      <c r="C6" s="10"/>
      <c r="D6" s="10"/>
      <c r="E6" s="10"/>
      <c r="F6" s="161"/>
      <c r="G6" s="161"/>
      <c r="H6" s="161"/>
      <c r="I6" s="161"/>
      <c r="J6" s="162"/>
      <c r="K6" s="162"/>
      <c r="L6" s="162"/>
      <c r="M6" s="162"/>
      <c r="N6" s="162"/>
      <c r="O6" s="40"/>
      <c r="P6" s="40"/>
      <c r="Q6" s="40"/>
      <c r="R6" s="40"/>
      <c r="S6" s="40"/>
      <c r="T6" s="40"/>
      <c r="AJ6" s="7"/>
      <c r="AK6" s="7"/>
      <c r="AL6" s="7"/>
      <c r="AM6" s="7"/>
      <c r="AN6" s="7"/>
    </row>
    <row r="7" spans="1:44" s="4" customFormat="1" ht="15.75" x14ac:dyDescent="0.25">
      <c r="A7" s="10"/>
      <c r="B7" s="10"/>
      <c r="C7" s="10"/>
      <c r="D7" s="10"/>
      <c r="E7" s="10"/>
      <c r="F7" s="161"/>
      <c r="G7" s="161"/>
      <c r="H7" s="161"/>
      <c r="I7" s="161"/>
      <c r="J7" s="162"/>
      <c r="K7" s="162"/>
      <c r="L7" s="162"/>
      <c r="M7" s="162"/>
      <c r="N7" s="162"/>
      <c r="O7" s="40"/>
      <c r="P7" s="40"/>
      <c r="Q7" s="40"/>
      <c r="R7" s="40"/>
      <c r="S7" s="40"/>
      <c r="T7" s="40"/>
      <c r="AJ7" s="7"/>
      <c r="AK7" s="7"/>
      <c r="AL7" s="7"/>
      <c r="AM7" s="7"/>
      <c r="AN7" s="7"/>
    </row>
    <row r="8" spans="1:44" s="4" customFormat="1" ht="15.75" x14ac:dyDescent="0.25">
      <c r="A8" s="11"/>
      <c r="B8" s="11"/>
      <c r="C8" s="11"/>
      <c r="D8" s="11"/>
      <c r="E8" s="11"/>
      <c r="F8" s="163"/>
      <c r="G8" s="164"/>
      <c r="H8" s="164"/>
      <c r="I8" s="164"/>
      <c r="J8" s="164"/>
      <c r="K8" s="164"/>
      <c r="L8" s="164"/>
      <c r="M8" s="164"/>
      <c r="N8" s="164"/>
      <c r="AJ8" s="7"/>
      <c r="AK8" s="7"/>
      <c r="AL8" s="7"/>
      <c r="AM8" s="7"/>
      <c r="AN8" s="7"/>
    </row>
    <row r="9" spans="1:44" s="4" customFormat="1" ht="63" customHeight="1" x14ac:dyDescent="0.25">
      <c r="A9" s="358" t="s">
        <v>639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146"/>
      <c r="R9" s="146"/>
      <c r="S9" s="146"/>
      <c r="T9" s="146"/>
      <c r="AJ9" s="7"/>
      <c r="AK9" s="7"/>
      <c r="AL9" s="7"/>
      <c r="AM9" s="7"/>
      <c r="AN9" s="7"/>
    </row>
    <row r="10" spans="1:44" s="4" customFormat="1" ht="15.75" customHeight="1" x14ac:dyDescent="0.25">
      <c r="A10" s="146"/>
      <c r="B10" s="146"/>
      <c r="C10" s="146"/>
      <c r="D10" s="146"/>
      <c r="E10" s="146"/>
      <c r="F10" s="165"/>
      <c r="G10" s="165"/>
      <c r="H10" s="165"/>
      <c r="I10" s="165"/>
      <c r="J10" s="165"/>
      <c r="K10" s="165"/>
      <c r="L10" s="166"/>
      <c r="M10" s="166"/>
      <c r="N10" s="166"/>
      <c r="AJ10" s="7"/>
      <c r="AK10" s="7"/>
      <c r="AL10" s="7"/>
      <c r="AM10" s="7"/>
      <c r="AN10" s="7"/>
    </row>
    <row r="11" spans="1:44" s="4" customFormat="1" ht="15.75" x14ac:dyDescent="0.25">
      <c r="A11" s="359" t="s">
        <v>5</v>
      </c>
      <c r="B11" s="361" t="s">
        <v>250</v>
      </c>
      <c r="C11" s="361" t="s">
        <v>251</v>
      </c>
      <c r="D11" s="361" t="s">
        <v>252</v>
      </c>
      <c r="E11" s="359" t="s">
        <v>6</v>
      </c>
      <c r="F11" s="173" t="s">
        <v>9</v>
      </c>
      <c r="G11" s="174"/>
      <c r="H11" s="174"/>
      <c r="I11" s="129"/>
      <c r="J11" s="129"/>
      <c r="K11" s="129"/>
      <c r="L11" s="174"/>
      <c r="M11" s="129"/>
      <c r="N11" s="174"/>
      <c r="O11" s="174"/>
      <c r="P11" s="261"/>
      <c r="Q11" s="256">
        <v>1</v>
      </c>
      <c r="R11" s="256"/>
      <c r="S11" s="256"/>
      <c r="T11" s="256"/>
      <c r="U11" s="21"/>
      <c r="V11" s="21"/>
      <c r="W11" s="21"/>
      <c r="X11" s="21"/>
      <c r="Y11" s="21"/>
      <c r="Z11" s="21"/>
      <c r="AA11" s="21"/>
      <c r="AB11" s="21"/>
      <c r="AC11" s="21"/>
      <c r="AJ11" s="7"/>
      <c r="AK11" s="3"/>
      <c r="AL11" s="7"/>
      <c r="AM11" s="7"/>
      <c r="AN11" s="7"/>
      <c r="AP11" s="21"/>
      <c r="AQ11" s="21"/>
      <c r="AR11" s="21"/>
    </row>
    <row r="12" spans="1:44" s="4" customFormat="1" ht="60.75" customHeight="1" x14ac:dyDescent="0.25">
      <c r="A12" s="360"/>
      <c r="B12" s="362"/>
      <c r="C12" s="362"/>
      <c r="D12" s="362"/>
      <c r="E12" s="363"/>
      <c r="F12" s="22" t="s">
        <v>653</v>
      </c>
      <c r="G12" s="22" t="s">
        <v>654</v>
      </c>
      <c r="H12" s="190" t="s">
        <v>725</v>
      </c>
      <c r="I12" s="215" t="s">
        <v>726</v>
      </c>
      <c r="J12" s="22" t="s">
        <v>655</v>
      </c>
      <c r="K12" s="216" t="s">
        <v>656</v>
      </c>
      <c r="L12" s="22" t="s">
        <v>657</v>
      </c>
      <c r="M12" s="216" t="s">
        <v>658</v>
      </c>
      <c r="N12" s="22" t="s">
        <v>198</v>
      </c>
      <c r="O12" s="22" t="s">
        <v>208</v>
      </c>
      <c r="P12" s="22" t="s">
        <v>652</v>
      </c>
      <c r="Q12" s="73"/>
      <c r="S12" s="277"/>
      <c r="T12" s="73"/>
      <c r="U12" s="21"/>
      <c r="V12" s="21"/>
      <c r="W12" s="21"/>
      <c r="X12" s="21"/>
      <c r="Y12" s="21"/>
      <c r="Z12" s="21"/>
      <c r="AA12" s="21"/>
      <c r="AB12" s="21"/>
      <c r="AC12" s="21"/>
      <c r="AJ12" s="7"/>
      <c r="AK12" s="3"/>
      <c r="AL12" s="7"/>
      <c r="AM12" s="7"/>
      <c r="AN12" s="7"/>
      <c r="AP12" s="21"/>
      <c r="AQ12" s="21"/>
      <c r="AR12" s="21"/>
    </row>
    <row r="13" spans="1:44" ht="47.25" customHeight="1" x14ac:dyDescent="0.25">
      <c r="A13" s="38">
        <v>1</v>
      </c>
      <c r="B13" s="154">
        <v>510004</v>
      </c>
      <c r="C13" s="154" t="s">
        <v>253</v>
      </c>
      <c r="D13" s="155" t="s">
        <v>254</v>
      </c>
      <c r="E13" s="175" t="s">
        <v>255</v>
      </c>
      <c r="F13" s="176">
        <v>33</v>
      </c>
      <c r="G13" s="176">
        <v>33</v>
      </c>
      <c r="H13" s="189">
        <v>32</v>
      </c>
      <c r="I13" s="325">
        <v>33</v>
      </c>
      <c r="J13" s="177">
        <v>33</v>
      </c>
      <c r="K13" s="257">
        <v>30</v>
      </c>
      <c r="L13" s="177">
        <f>ROUND((F13+G13+H13+K13)-(F13+G13+J13),1)</f>
        <v>29</v>
      </c>
      <c r="M13" s="221">
        <v>32</v>
      </c>
      <c r="N13" s="262">
        <f t="shared" ref="N13:N20" si="0">ROUND((F13+G13+J13+L13)/4,0)</f>
        <v>32</v>
      </c>
      <c r="O13" s="219">
        <v>32</v>
      </c>
      <c r="P13" s="219">
        <v>32</v>
      </c>
      <c r="Q13" s="80"/>
      <c r="R13" s="278"/>
      <c r="S13" s="279"/>
      <c r="T13" s="280">
        <f t="shared" ref="T13:T24" si="1">(F13+G13+J13+L13)/4</f>
        <v>32</v>
      </c>
      <c r="U13" s="3"/>
      <c r="V13" s="3"/>
      <c r="W13" s="7">
        <v>33</v>
      </c>
      <c r="X13" s="7">
        <v>33</v>
      </c>
      <c r="Y13" s="7">
        <v>32</v>
      </c>
      <c r="Z13" s="7">
        <v>30</v>
      </c>
      <c r="AA13" s="7">
        <v>32</v>
      </c>
      <c r="AB13" s="7">
        <v>32</v>
      </c>
      <c r="AC13" s="7">
        <v>32</v>
      </c>
      <c r="AD13" s="112">
        <f t="shared" ref="AD13:AD25" si="2">F13-W13</f>
        <v>0</v>
      </c>
      <c r="AE13" s="112">
        <f t="shared" ref="AE13:AE25" si="3">G13-X13</f>
        <v>0</v>
      </c>
      <c r="AF13" s="112">
        <f>J13-Y13</f>
        <v>1</v>
      </c>
      <c r="AG13" s="112">
        <f>L13-Z13</f>
        <v>-1</v>
      </c>
      <c r="AH13" s="112">
        <f>N13-AA13</f>
        <v>0</v>
      </c>
      <c r="AI13" s="112">
        <f>O13-AB13</f>
        <v>0</v>
      </c>
      <c r="AJ13" s="112">
        <f>P13-AC13</f>
        <v>0</v>
      </c>
      <c r="AL13" s="7">
        <f>VLOOKUP(B13,$AM$13:$AN$25,2,FALSE)</f>
        <v>33</v>
      </c>
      <c r="AM13" s="7">
        <v>510004</v>
      </c>
      <c r="AN13" s="7">
        <v>33</v>
      </c>
    </row>
    <row r="14" spans="1:44" ht="47.25" customHeight="1" x14ac:dyDescent="0.25">
      <c r="A14" s="38">
        <v>2</v>
      </c>
      <c r="B14" s="154">
        <v>540002</v>
      </c>
      <c r="C14" s="154" t="s">
        <v>256</v>
      </c>
      <c r="D14" s="155" t="s">
        <v>257</v>
      </c>
      <c r="E14" s="175" t="s">
        <v>258</v>
      </c>
      <c r="F14" s="176">
        <v>17</v>
      </c>
      <c r="G14" s="176">
        <v>17</v>
      </c>
      <c r="H14" s="189">
        <v>16</v>
      </c>
      <c r="I14" s="325">
        <v>16</v>
      </c>
      <c r="J14" s="176">
        <v>16</v>
      </c>
      <c r="K14" s="257">
        <v>13</v>
      </c>
      <c r="L14" s="177">
        <f t="shared" ref="L14:L24" si="4">ROUND((F14+G14+H14+K14)-(F14+G14+J14),1)</f>
        <v>13</v>
      </c>
      <c r="M14" s="221">
        <v>16</v>
      </c>
      <c r="N14" s="262">
        <f t="shared" si="0"/>
        <v>16</v>
      </c>
      <c r="O14" s="219">
        <v>16</v>
      </c>
      <c r="P14" s="219">
        <v>16</v>
      </c>
      <c r="Q14" s="80"/>
      <c r="R14" s="278"/>
      <c r="S14" s="279"/>
      <c r="T14" s="280">
        <f t="shared" si="1"/>
        <v>15.75</v>
      </c>
      <c r="U14" s="3"/>
      <c r="V14" s="3"/>
      <c r="W14" s="7">
        <v>17</v>
      </c>
      <c r="X14" s="7">
        <v>17</v>
      </c>
      <c r="Y14" s="7">
        <v>16</v>
      </c>
      <c r="Z14" s="7">
        <v>13</v>
      </c>
      <c r="AA14" s="7">
        <v>16</v>
      </c>
      <c r="AB14" s="7">
        <v>16</v>
      </c>
      <c r="AC14" s="7">
        <v>16</v>
      </c>
      <c r="AD14" s="112">
        <f t="shared" si="2"/>
        <v>0</v>
      </c>
      <c r="AE14" s="112">
        <f t="shared" si="3"/>
        <v>0</v>
      </c>
      <c r="AF14" s="112">
        <f t="shared" ref="AF14:AF25" si="5">J14-Y14</f>
        <v>0</v>
      </c>
      <c r="AG14" s="112">
        <f t="shared" ref="AG14:AG25" si="6">L14-Z14</f>
        <v>0</v>
      </c>
      <c r="AH14" s="112">
        <f t="shared" ref="AH14:AH25" si="7">N14-AA14</f>
        <v>0</v>
      </c>
      <c r="AI14" s="112">
        <f t="shared" ref="AI14:AI25" si="8">O14-AB14</f>
        <v>0</v>
      </c>
      <c r="AJ14" s="112">
        <f t="shared" ref="AJ14:AJ25" si="9">P14-AC14</f>
        <v>0</v>
      </c>
      <c r="AL14" s="7">
        <f t="shared" ref="AL14:AL24" si="10">VLOOKUP(B14,$AM$13:$AN$25,2,FALSE)</f>
        <v>16</v>
      </c>
      <c r="AM14" s="7">
        <v>540002</v>
      </c>
      <c r="AN14" s="7">
        <v>16</v>
      </c>
    </row>
    <row r="15" spans="1:44" ht="47.25" x14ac:dyDescent="0.25">
      <c r="A15" s="38">
        <v>3</v>
      </c>
      <c r="B15" s="154">
        <v>600008</v>
      </c>
      <c r="C15" s="154" t="s">
        <v>261</v>
      </c>
      <c r="D15" s="155" t="s">
        <v>262</v>
      </c>
      <c r="E15" s="175" t="s">
        <v>263</v>
      </c>
      <c r="F15" s="176">
        <v>16</v>
      </c>
      <c r="G15" s="176">
        <v>16</v>
      </c>
      <c r="H15" s="189">
        <v>14</v>
      </c>
      <c r="I15" s="325">
        <v>14</v>
      </c>
      <c r="J15" s="176">
        <v>14</v>
      </c>
      <c r="K15" s="257">
        <v>11</v>
      </c>
      <c r="L15" s="177">
        <f t="shared" si="4"/>
        <v>11</v>
      </c>
      <c r="M15" s="221">
        <v>14</v>
      </c>
      <c r="N15" s="262">
        <f t="shared" si="0"/>
        <v>14</v>
      </c>
      <c r="O15" s="219">
        <v>14</v>
      </c>
      <c r="P15" s="219">
        <v>14</v>
      </c>
      <c r="Q15" s="80"/>
      <c r="R15" s="278"/>
      <c r="S15" s="279"/>
      <c r="T15" s="280">
        <f t="shared" si="1"/>
        <v>14.25</v>
      </c>
      <c r="U15" s="3"/>
      <c r="V15" s="3"/>
      <c r="W15" s="7">
        <v>16</v>
      </c>
      <c r="X15" s="7">
        <v>16</v>
      </c>
      <c r="Y15" s="7">
        <v>14</v>
      </c>
      <c r="Z15" s="7">
        <v>11</v>
      </c>
      <c r="AA15" s="7">
        <v>14</v>
      </c>
      <c r="AB15" s="7">
        <v>14</v>
      </c>
      <c r="AC15" s="7">
        <v>14</v>
      </c>
      <c r="AD15" s="112">
        <f t="shared" si="2"/>
        <v>0</v>
      </c>
      <c r="AE15" s="112">
        <f t="shared" si="3"/>
        <v>0</v>
      </c>
      <c r="AF15" s="112">
        <f t="shared" si="5"/>
        <v>0</v>
      </c>
      <c r="AG15" s="112">
        <f t="shared" si="6"/>
        <v>0</v>
      </c>
      <c r="AH15" s="112">
        <f t="shared" si="7"/>
        <v>0</v>
      </c>
      <c r="AI15" s="112">
        <f t="shared" si="8"/>
        <v>0</v>
      </c>
      <c r="AJ15" s="112">
        <f t="shared" si="9"/>
        <v>0</v>
      </c>
      <c r="AL15" s="7">
        <f t="shared" si="10"/>
        <v>14</v>
      </c>
      <c r="AM15" s="7">
        <v>600008</v>
      </c>
      <c r="AN15" s="7">
        <v>14</v>
      </c>
    </row>
    <row r="16" spans="1:44" ht="47.25" x14ac:dyDescent="0.25">
      <c r="A16" s="38">
        <v>4</v>
      </c>
      <c r="B16" s="154">
        <v>650005</v>
      </c>
      <c r="C16" s="154" t="s">
        <v>264</v>
      </c>
      <c r="D16" s="155" t="s">
        <v>265</v>
      </c>
      <c r="E16" s="175" t="s">
        <v>266</v>
      </c>
      <c r="F16" s="177">
        <v>16</v>
      </c>
      <c r="G16" s="177">
        <v>16</v>
      </c>
      <c r="H16" s="189">
        <v>12</v>
      </c>
      <c r="I16" s="325">
        <v>16</v>
      </c>
      <c r="J16" s="177">
        <v>16</v>
      </c>
      <c r="K16" s="221">
        <v>10</v>
      </c>
      <c r="L16" s="177">
        <f t="shared" si="4"/>
        <v>6</v>
      </c>
      <c r="M16" s="221">
        <v>14</v>
      </c>
      <c r="N16" s="262">
        <f t="shared" si="0"/>
        <v>14</v>
      </c>
      <c r="O16" s="219">
        <v>14</v>
      </c>
      <c r="P16" s="219">
        <v>14</v>
      </c>
      <c r="Q16" s="80"/>
      <c r="R16" s="278"/>
      <c r="S16" s="279"/>
      <c r="T16" s="280">
        <f t="shared" si="1"/>
        <v>13.5</v>
      </c>
      <c r="U16" s="3"/>
      <c r="V16" s="3"/>
      <c r="W16" s="7">
        <v>16</v>
      </c>
      <c r="X16" s="7">
        <v>16</v>
      </c>
      <c r="Y16" s="7">
        <v>12</v>
      </c>
      <c r="Z16" s="7">
        <v>10</v>
      </c>
      <c r="AA16" s="7">
        <v>14</v>
      </c>
      <c r="AB16" s="7">
        <v>14</v>
      </c>
      <c r="AC16" s="7">
        <v>14</v>
      </c>
      <c r="AD16" s="112">
        <f t="shared" si="2"/>
        <v>0</v>
      </c>
      <c r="AE16" s="112">
        <f t="shared" si="3"/>
        <v>0</v>
      </c>
      <c r="AF16" s="112">
        <f t="shared" si="5"/>
        <v>4</v>
      </c>
      <c r="AG16" s="112">
        <f t="shared" si="6"/>
        <v>-4</v>
      </c>
      <c r="AH16" s="112">
        <f t="shared" si="7"/>
        <v>0</v>
      </c>
      <c r="AI16" s="112">
        <f t="shared" si="8"/>
        <v>0</v>
      </c>
      <c r="AJ16" s="112">
        <f t="shared" si="9"/>
        <v>0</v>
      </c>
      <c r="AL16" s="7">
        <f t="shared" si="10"/>
        <v>16</v>
      </c>
      <c r="AM16" s="7">
        <v>650005</v>
      </c>
      <c r="AN16" s="7">
        <v>16</v>
      </c>
    </row>
    <row r="17" spans="1:40" ht="47.25" x14ac:dyDescent="0.25">
      <c r="A17" s="38">
        <v>5</v>
      </c>
      <c r="B17" s="154">
        <v>700001</v>
      </c>
      <c r="C17" s="154" t="s">
        <v>267</v>
      </c>
      <c r="D17" s="155" t="s">
        <v>268</v>
      </c>
      <c r="E17" s="175" t="s">
        <v>269</v>
      </c>
      <c r="F17" s="176">
        <v>16</v>
      </c>
      <c r="G17" s="176">
        <v>17</v>
      </c>
      <c r="H17" s="189">
        <v>16</v>
      </c>
      <c r="I17" s="325">
        <v>17</v>
      </c>
      <c r="J17" s="177">
        <v>17</v>
      </c>
      <c r="K17" s="257">
        <v>19</v>
      </c>
      <c r="L17" s="177">
        <f t="shared" si="4"/>
        <v>18</v>
      </c>
      <c r="M17" s="221">
        <v>17</v>
      </c>
      <c r="N17" s="262">
        <f t="shared" si="0"/>
        <v>17</v>
      </c>
      <c r="O17" s="219">
        <v>17</v>
      </c>
      <c r="P17" s="219">
        <v>17</v>
      </c>
      <c r="Q17" s="80"/>
      <c r="R17" s="278"/>
      <c r="S17" s="279"/>
      <c r="T17" s="280">
        <f t="shared" si="1"/>
        <v>17</v>
      </c>
      <c r="U17" s="3"/>
      <c r="V17" s="3"/>
      <c r="W17" s="7">
        <v>16</v>
      </c>
      <c r="X17" s="7">
        <v>17</v>
      </c>
      <c r="Y17" s="7">
        <v>16</v>
      </c>
      <c r="Z17" s="7">
        <v>19</v>
      </c>
      <c r="AA17" s="7">
        <v>17</v>
      </c>
      <c r="AB17" s="7">
        <v>17</v>
      </c>
      <c r="AC17" s="7">
        <v>17</v>
      </c>
      <c r="AD17" s="112">
        <f t="shared" si="2"/>
        <v>0</v>
      </c>
      <c r="AE17" s="112">
        <f t="shared" si="3"/>
        <v>0</v>
      </c>
      <c r="AF17" s="112">
        <f t="shared" si="5"/>
        <v>1</v>
      </c>
      <c r="AG17" s="112">
        <f t="shared" si="6"/>
        <v>-1</v>
      </c>
      <c r="AH17" s="112">
        <f t="shared" si="7"/>
        <v>0</v>
      </c>
      <c r="AI17" s="112">
        <f t="shared" si="8"/>
        <v>0</v>
      </c>
      <c r="AJ17" s="112">
        <f t="shared" si="9"/>
        <v>0</v>
      </c>
      <c r="AL17" s="7">
        <f t="shared" si="10"/>
        <v>17</v>
      </c>
      <c r="AM17" s="7">
        <v>700001</v>
      </c>
      <c r="AN17" s="7">
        <v>17</v>
      </c>
    </row>
    <row r="18" spans="1:40" ht="47.25" x14ac:dyDescent="0.25">
      <c r="A18" s="38">
        <v>6</v>
      </c>
      <c r="B18" s="154">
        <v>790004</v>
      </c>
      <c r="C18" s="154" t="s">
        <v>270</v>
      </c>
      <c r="D18" s="155" t="s">
        <v>271</v>
      </c>
      <c r="E18" s="175" t="s">
        <v>272</v>
      </c>
      <c r="F18" s="176">
        <v>5</v>
      </c>
      <c r="G18" s="176">
        <v>5</v>
      </c>
      <c r="H18" s="189">
        <v>5</v>
      </c>
      <c r="I18" s="325">
        <v>5</v>
      </c>
      <c r="J18" s="176">
        <v>5</v>
      </c>
      <c r="K18" s="257">
        <v>13</v>
      </c>
      <c r="L18" s="177">
        <f t="shared" si="4"/>
        <v>13</v>
      </c>
      <c r="M18" s="221">
        <v>7</v>
      </c>
      <c r="N18" s="262">
        <f t="shared" si="0"/>
        <v>7</v>
      </c>
      <c r="O18" s="219">
        <v>7</v>
      </c>
      <c r="P18" s="219">
        <v>7</v>
      </c>
      <c r="Q18" s="80"/>
      <c r="R18" s="278"/>
      <c r="S18" s="279"/>
      <c r="T18" s="280">
        <f t="shared" si="1"/>
        <v>7</v>
      </c>
      <c r="U18" s="3"/>
      <c r="V18" s="3"/>
      <c r="W18" s="7">
        <v>5</v>
      </c>
      <c r="X18" s="7">
        <v>5</v>
      </c>
      <c r="Y18" s="7">
        <v>5</v>
      </c>
      <c r="Z18" s="7">
        <v>13</v>
      </c>
      <c r="AA18" s="7">
        <v>7</v>
      </c>
      <c r="AB18" s="7">
        <v>7</v>
      </c>
      <c r="AC18" s="7">
        <v>7</v>
      </c>
      <c r="AD18" s="112">
        <f t="shared" si="2"/>
        <v>0</v>
      </c>
      <c r="AE18" s="112">
        <f t="shared" si="3"/>
        <v>0</v>
      </c>
      <c r="AF18" s="112">
        <f t="shared" si="5"/>
        <v>0</v>
      </c>
      <c r="AG18" s="112">
        <f t="shared" si="6"/>
        <v>0</v>
      </c>
      <c r="AH18" s="112">
        <f t="shared" si="7"/>
        <v>0</v>
      </c>
      <c r="AI18" s="112">
        <f t="shared" si="8"/>
        <v>0</v>
      </c>
      <c r="AJ18" s="112">
        <f t="shared" si="9"/>
        <v>0</v>
      </c>
      <c r="AL18" s="7">
        <f t="shared" si="10"/>
        <v>5</v>
      </c>
      <c r="AM18" s="7">
        <v>790004</v>
      </c>
      <c r="AN18" s="7">
        <v>5</v>
      </c>
    </row>
    <row r="19" spans="1:40" ht="47.25" customHeight="1" x14ac:dyDescent="0.25">
      <c r="A19" s="38">
        <v>7</v>
      </c>
      <c r="B19" s="154">
        <v>820001</v>
      </c>
      <c r="C19" s="154" t="s">
        <v>273</v>
      </c>
      <c r="D19" s="155" t="s">
        <v>274</v>
      </c>
      <c r="E19" s="175" t="s">
        <v>275</v>
      </c>
      <c r="F19" s="176">
        <v>6</v>
      </c>
      <c r="G19" s="176">
        <v>6</v>
      </c>
      <c r="H19" s="189">
        <v>6</v>
      </c>
      <c r="I19" s="325">
        <v>5</v>
      </c>
      <c r="J19" s="176">
        <v>5</v>
      </c>
      <c r="K19" s="257">
        <v>6</v>
      </c>
      <c r="L19" s="177">
        <f t="shared" si="4"/>
        <v>7</v>
      </c>
      <c r="M19" s="221">
        <v>6</v>
      </c>
      <c r="N19" s="262">
        <f t="shared" si="0"/>
        <v>6</v>
      </c>
      <c r="O19" s="219">
        <v>6</v>
      </c>
      <c r="P19" s="219">
        <v>6</v>
      </c>
      <c r="Q19" s="80"/>
      <c r="R19" s="278"/>
      <c r="S19" s="279"/>
      <c r="T19" s="280">
        <f t="shared" si="1"/>
        <v>6</v>
      </c>
      <c r="U19" s="3"/>
      <c r="V19" s="3"/>
      <c r="W19" s="7">
        <v>6</v>
      </c>
      <c r="X19" s="7">
        <v>6</v>
      </c>
      <c r="Y19" s="7">
        <v>6</v>
      </c>
      <c r="Z19" s="7">
        <v>6</v>
      </c>
      <c r="AA19" s="7">
        <v>6</v>
      </c>
      <c r="AB19" s="7">
        <v>6</v>
      </c>
      <c r="AC19" s="7">
        <v>6</v>
      </c>
      <c r="AD19" s="112">
        <f t="shared" si="2"/>
        <v>0</v>
      </c>
      <c r="AE19" s="112">
        <f t="shared" si="3"/>
        <v>0</v>
      </c>
      <c r="AF19" s="112">
        <f t="shared" si="5"/>
        <v>-1</v>
      </c>
      <c r="AG19" s="112">
        <f t="shared" si="6"/>
        <v>1</v>
      </c>
      <c r="AH19" s="112">
        <f t="shared" si="7"/>
        <v>0</v>
      </c>
      <c r="AI19" s="112">
        <f t="shared" si="8"/>
        <v>0</v>
      </c>
      <c r="AJ19" s="112">
        <f t="shared" si="9"/>
        <v>0</v>
      </c>
      <c r="AL19" s="7">
        <f t="shared" si="10"/>
        <v>5</v>
      </c>
      <c r="AM19" s="7">
        <v>820001</v>
      </c>
      <c r="AN19" s="7">
        <v>5</v>
      </c>
    </row>
    <row r="20" spans="1:40" ht="47.25" x14ac:dyDescent="0.25">
      <c r="A20" s="38">
        <v>8</v>
      </c>
      <c r="B20" s="154">
        <v>830003</v>
      </c>
      <c r="C20" s="154" t="s">
        <v>276</v>
      </c>
      <c r="D20" s="155" t="s">
        <v>277</v>
      </c>
      <c r="E20" s="175" t="s">
        <v>278</v>
      </c>
      <c r="F20" s="176">
        <v>14</v>
      </c>
      <c r="G20" s="176">
        <v>14</v>
      </c>
      <c r="H20" s="189">
        <v>12</v>
      </c>
      <c r="I20" s="325">
        <v>12</v>
      </c>
      <c r="J20" s="177">
        <v>12</v>
      </c>
      <c r="K20" s="257">
        <v>9</v>
      </c>
      <c r="L20" s="177">
        <f t="shared" si="4"/>
        <v>9</v>
      </c>
      <c r="M20" s="221">
        <v>12</v>
      </c>
      <c r="N20" s="262">
        <f t="shared" si="0"/>
        <v>12</v>
      </c>
      <c r="O20" s="219">
        <v>12</v>
      </c>
      <c r="P20" s="219">
        <v>12</v>
      </c>
      <c r="Q20" s="80"/>
      <c r="R20" s="278"/>
      <c r="S20" s="279"/>
      <c r="T20" s="280">
        <f t="shared" si="1"/>
        <v>12.25</v>
      </c>
      <c r="U20" s="3"/>
      <c r="V20" s="3"/>
      <c r="W20" s="7">
        <v>14</v>
      </c>
      <c r="X20" s="7">
        <v>14</v>
      </c>
      <c r="Y20" s="7">
        <v>12</v>
      </c>
      <c r="Z20" s="7">
        <v>9</v>
      </c>
      <c r="AA20" s="7">
        <v>12</v>
      </c>
      <c r="AB20" s="7">
        <v>12</v>
      </c>
      <c r="AC20" s="7">
        <v>12</v>
      </c>
      <c r="AD20" s="112">
        <f t="shared" si="2"/>
        <v>0</v>
      </c>
      <c r="AE20" s="112">
        <f t="shared" si="3"/>
        <v>0</v>
      </c>
      <c r="AF20" s="112">
        <f t="shared" si="5"/>
        <v>0</v>
      </c>
      <c r="AG20" s="112">
        <f t="shared" si="6"/>
        <v>0</v>
      </c>
      <c r="AH20" s="112">
        <f t="shared" si="7"/>
        <v>0</v>
      </c>
      <c r="AI20" s="112">
        <f t="shared" si="8"/>
        <v>0</v>
      </c>
      <c r="AJ20" s="112">
        <f t="shared" si="9"/>
        <v>0</v>
      </c>
      <c r="AL20" s="7">
        <f t="shared" si="10"/>
        <v>12</v>
      </c>
      <c r="AM20" s="7">
        <v>830003</v>
      </c>
      <c r="AN20" s="7">
        <v>12</v>
      </c>
    </row>
    <row r="21" spans="1:40" ht="63" customHeight="1" x14ac:dyDescent="0.25">
      <c r="A21" s="38">
        <v>9</v>
      </c>
      <c r="B21" s="156">
        <v>880007</v>
      </c>
      <c r="C21" s="156" t="s">
        <v>279</v>
      </c>
      <c r="D21" s="157" t="s">
        <v>280</v>
      </c>
      <c r="E21" s="178" t="s">
        <v>281</v>
      </c>
      <c r="F21" s="179">
        <v>40</v>
      </c>
      <c r="G21" s="179">
        <v>41</v>
      </c>
      <c r="H21" s="189">
        <v>40</v>
      </c>
      <c r="I21" s="325">
        <v>41</v>
      </c>
      <c r="J21" s="326">
        <v>41</v>
      </c>
      <c r="K21" s="257">
        <v>37</v>
      </c>
      <c r="L21" s="177">
        <f t="shared" si="4"/>
        <v>36</v>
      </c>
      <c r="M21" s="274">
        <v>39.4</v>
      </c>
      <c r="N21" s="263">
        <v>39.4</v>
      </c>
      <c r="O21" s="264">
        <v>39</v>
      </c>
      <c r="P21" s="264">
        <v>39</v>
      </c>
      <c r="Q21" s="80"/>
      <c r="R21" s="278"/>
      <c r="S21" s="279"/>
      <c r="T21" s="280">
        <f t="shared" si="1"/>
        <v>39.5</v>
      </c>
      <c r="U21" s="3"/>
      <c r="V21" s="3"/>
      <c r="W21" s="7">
        <v>40</v>
      </c>
      <c r="X21" s="7">
        <v>41</v>
      </c>
      <c r="Y21" s="7">
        <v>40</v>
      </c>
      <c r="Z21" s="7">
        <v>37</v>
      </c>
      <c r="AA21" s="192">
        <v>39.4</v>
      </c>
      <c r="AB21" s="7">
        <v>39</v>
      </c>
      <c r="AC21" s="7">
        <v>39</v>
      </c>
      <c r="AD21" s="112">
        <f t="shared" si="2"/>
        <v>0</v>
      </c>
      <c r="AE21" s="112">
        <f t="shared" si="3"/>
        <v>0</v>
      </c>
      <c r="AF21" s="112">
        <f t="shared" si="5"/>
        <v>1</v>
      </c>
      <c r="AG21" s="112">
        <f t="shared" si="6"/>
        <v>-1</v>
      </c>
      <c r="AH21" s="112">
        <f t="shared" si="7"/>
        <v>0</v>
      </c>
      <c r="AI21" s="112">
        <f t="shared" si="8"/>
        <v>0</v>
      </c>
      <c r="AJ21" s="112">
        <f t="shared" si="9"/>
        <v>0</v>
      </c>
      <c r="AL21" s="7">
        <f t="shared" si="10"/>
        <v>41</v>
      </c>
      <c r="AM21" s="7">
        <v>880007</v>
      </c>
      <c r="AN21" s="7">
        <v>41</v>
      </c>
    </row>
    <row r="22" spans="1:40" ht="63" customHeight="1" x14ac:dyDescent="0.25">
      <c r="A22" s="38">
        <v>10</v>
      </c>
      <c r="B22" s="158">
        <v>940087</v>
      </c>
      <c r="C22" s="158" t="s">
        <v>282</v>
      </c>
      <c r="D22" s="159" t="s">
        <v>283</v>
      </c>
      <c r="E22" s="180" t="s">
        <v>284</v>
      </c>
      <c r="F22" s="181">
        <v>41</v>
      </c>
      <c r="G22" s="181">
        <v>41</v>
      </c>
      <c r="H22" s="189">
        <v>50</v>
      </c>
      <c r="I22" s="325">
        <v>39</v>
      </c>
      <c r="J22" s="181">
        <v>39</v>
      </c>
      <c r="K22" s="258">
        <v>68</v>
      </c>
      <c r="L22" s="177">
        <f t="shared" si="4"/>
        <v>79</v>
      </c>
      <c r="M22" s="275">
        <v>50</v>
      </c>
      <c r="N22" s="265">
        <f>ROUND((F22+G22+J22+L22)/4,0)</f>
        <v>50</v>
      </c>
      <c r="O22" s="171">
        <v>50</v>
      </c>
      <c r="P22" s="171">
        <v>50</v>
      </c>
      <c r="Q22" s="80"/>
      <c r="R22" s="278"/>
      <c r="S22" s="279"/>
      <c r="T22" s="280">
        <f t="shared" si="1"/>
        <v>50</v>
      </c>
      <c r="U22" s="3"/>
      <c r="V22" s="3"/>
      <c r="W22" s="7">
        <v>41</v>
      </c>
      <c r="X22" s="7">
        <v>41</v>
      </c>
      <c r="Y22" s="7">
        <v>50</v>
      </c>
      <c r="Z22" s="7">
        <v>68</v>
      </c>
      <c r="AA22" s="7">
        <v>50</v>
      </c>
      <c r="AB22" s="7">
        <v>50</v>
      </c>
      <c r="AC22" s="7">
        <v>50</v>
      </c>
      <c r="AD22" s="112">
        <f t="shared" si="2"/>
        <v>0</v>
      </c>
      <c r="AE22" s="112">
        <f t="shared" si="3"/>
        <v>0</v>
      </c>
      <c r="AF22" s="112">
        <f t="shared" si="5"/>
        <v>-11</v>
      </c>
      <c r="AG22" s="112">
        <f t="shared" si="6"/>
        <v>11</v>
      </c>
      <c r="AH22" s="112">
        <f t="shared" si="7"/>
        <v>0</v>
      </c>
      <c r="AI22" s="112">
        <f t="shared" si="8"/>
        <v>0</v>
      </c>
      <c r="AJ22" s="112">
        <f t="shared" si="9"/>
        <v>0</v>
      </c>
      <c r="AL22" s="7">
        <f t="shared" si="10"/>
        <v>39</v>
      </c>
      <c r="AM22" s="7">
        <v>880501</v>
      </c>
      <c r="AN22" s="7">
        <v>0</v>
      </c>
    </row>
    <row r="23" spans="1:40" ht="47.25" customHeight="1" x14ac:dyDescent="0.25">
      <c r="A23" s="38">
        <v>11</v>
      </c>
      <c r="B23" s="154">
        <v>940401</v>
      </c>
      <c r="C23" s="154" t="s">
        <v>285</v>
      </c>
      <c r="D23" s="155" t="s">
        <v>286</v>
      </c>
      <c r="E23" s="182" t="s">
        <v>287</v>
      </c>
      <c r="F23" s="183">
        <v>19</v>
      </c>
      <c r="G23" s="183">
        <v>20</v>
      </c>
      <c r="H23" s="189">
        <v>20</v>
      </c>
      <c r="I23" s="325">
        <v>19</v>
      </c>
      <c r="J23" s="183">
        <v>19</v>
      </c>
      <c r="K23" s="259">
        <v>21</v>
      </c>
      <c r="L23" s="177">
        <f t="shared" si="4"/>
        <v>22</v>
      </c>
      <c r="M23" s="221">
        <v>20</v>
      </c>
      <c r="N23" s="266">
        <f>ROUND((F23+G23+J23+L23)/4,0)</f>
        <v>20</v>
      </c>
      <c r="O23" s="267">
        <v>20</v>
      </c>
      <c r="P23" s="267">
        <v>20</v>
      </c>
      <c r="Q23" s="80"/>
      <c r="R23" s="278"/>
      <c r="S23" s="279"/>
      <c r="T23" s="280">
        <f t="shared" si="1"/>
        <v>20</v>
      </c>
      <c r="U23" s="3"/>
      <c r="V23" s="3"/>
      <c r="W23" s="7">
        <v>19</v>
      </c>
      <c r="X23" s="7">
        <v>20</v>
      </c>
      <c r="Y23" s="7">
        <v>20</v>
      </c>
      <c r="Z23" s="7">
        <v>21</v>
      </c>
      <c r="AA23" s="7">
        <v>20</v>
      </c>
      <c r="AB23" s="7">
        <v>20</v>
      </c>
      <c r="AC23" s="7">
        <v>20</v>
      </c>
      <c r="AD23" s="112">
        <f t="shared" si="2"/>
        <v>0</v>
      </c>
      <c r="AE23" s="112">
        <f t="shared" si="3"/>
        <v>0</v>
      </c>
      <c r="AF23" s="112">
        <f t="shared" si="5"/>
        <v>-1</v>
      </c>
      <c r="AG23" s="112">
        <f t="shared" si="6"/>
        <v>1</v>
      </c>
      <c r="AH23" s="112">
        <f t="shared" si="7"/>
        <v>0</v>
      </c>
      <c r="AI23" s="112">
        <f t="shared" si="8"/>
        <v>0</v>
      </c>
      <c r="AJ23" s="112">
        <f t="shared" si="9"/>
        <v>0</v>
      </c>
      <c r="AL23" s="7">
        <f t="shared" si="10"/>
        <v>19</v>
      </c>
      <c r="AM23" s="7">
        <v>930401</v>
      </c>
      <c r="AN23" s="7">
        <v>0</v>
      </c>
    </row>
    <row r="24" spans="1:40" ht="47.25" x14ac:dyDescent="0.25">
      <c r="A24" s="38">
        <v>12</v>
      </c>
      <c r="B24" s="154"/>
      <c r="C24" s="154" t="s">
        <v>288</v>
      </c>
      <c r="D24" s="155" t="s">
        <v>135</v>
      </c>
      <c r="E24" s="184" t="s">
        <v>289</v>
      </c>
      <c r="F24" s="185">
        <v>211</v>
      </c>
      <c r="G24" s="185">
        <v>213</v>
      </c>
      <c r="H24" s="189">
        <v>205</v>
      </c>
      <c r="I24" s="325">
        <v>207</v>
      </c>
      <c r="J24" s="185">
        <v>207</v>
      </c>
      <c r="K24" s="259">
        <v>191</v>
      </c>
      <c r="L24" s="177">
        <f t="shared" si="4"/>
        <v>189</v>
      </c>
      <c r="M24" s="221">
        <v>205</v>
      </c>
      <c r="N24" s="262">
        <f>ROUND((F24+G24+J24+L24)/4,0)</f>
        <v>205</v>
      </c>
      <c r="O24" s="219">
        <v>205</v>
      </c>
      <c r="P24" s="219">
        <v>205</v>
      </c>
      <c r="Q24" s="80"/>
      <c r="R24" s="278"/>
      <c r="S24" s="279"/>
      <c r="T24" s="280">
        <f t="shared" si="1"/>
        <v>205</v>
      </c>
      <c r="U24" s="3"/>
      <c r="V24" s="3"/>
      <c r="W24" s="7">
        <v>211</v>
      </c>
      <c r="X24" s="7">
        <v>213</v>
      </c>
      <c r="Y24" s="7">
        <v>205</v>
      </c>
      <c r="Z24" s="7">
        <v>191</v>
      </c>
      <c r="AA24" s="7">
        <v>205</v>
      </c>
      <c r="AB24" s="7">
        <v>205</v>
      </c>
      <c r="AC24" s="7">
        <v>205</v>
      </c>
      <c r="AD24" s="112">
        <f t="shared" si="2"/>
        <v>0</v>
      </c>
      <c r="AE24" s="112">
        <f t="shared" si="3"/>
        <v>0</v>
      </c>
      <c r="AF24" s="112">
        <f t="shared" si="5"/>
        <v>2</v>
      </c>
      <c r="AG24" s="112">
        <f t="shared" si="6"/>
        <v>-2</v>
      </c>
      <c r="AH24" s="112">
        <f t="shared" si="7"/>
        <v>0</v>
      </c>
      <c r="AI24" s="112">
        <f t="shared" si="8"/>
        <v>0</v>
      </c>
      <c r="AJ24" s="112">
        <f t="shared" si="9"/>
        <v>0</v>
      </c>
      <c r="AL24" s="7" t="e">
        <f t="shared" si="10"/>
        <v>#N/A</v>
      </c>
      <c r="AM24" s="7">
        <v>940087</v>
      </c>
      <c r="AN24" s="7">
        <v>39</v>
      </c>
    </row>
    <row r="25" spans="1:40" ht="15.75" x14ac:dyDescent="0.25">
      <c r="A25" s="160"/>
      <c r="B25" s="160"/>
      <c r="C25" s="160"/>
      <c r="D25" s="160"/>
      <c r="E25" s="12" t="s">
        <v>7</v>
      </c>
      <c r="F25" s="186">
        <f t="shared" ref="F25:L25" si="11">SUM(F13:F24)</f>
        <v>434</v>
      </c>
      <c r="G25" s="186">
        <f t="shared" si="11"/>
        <v>439</v>
      </c>
      <c r="H25" s="191">
        <f t="shared" si="11"/>
        <v>428</v>
      </c>
      <c r="I25" s="325">
        <f t="shared" si="11"/>
        <v>424</v>
      </c>
      <c r="J25" s="186">
        <f t="shared" si="11"/>
        <v>424</v>
      </c>
      <c r="K25" s="260">
        <f>SUM(K13:K24)</f>
        <v>428</v>
      </c>
      <c r="L25" s="186">
        <f t="shared" si="11"/>
        <v>432</v>
      </c>
      <c r="M25" s="276">
        <f>SUM(M13:M24)</f>
        <v>432.4</v>
      </c>
      <c r="N25" s="268">
        <f>ROUND((F25+G25+J25+L25)/4,0)</f>
        <v>432</v>
      </c>
      <c r="O25" s="269">
        <f>SUM(O13:O24)</f>
        <v>432</v>
      </c>
      <c r="P25" s="269">
        <f>SUM(P13:P24)</f>
        <v>432</v>
      </c>
      <c r="Q25" s="80"/>
      <c r="R25" s="272"/>
      <c r="S25" s="279"/>
      <c r="T25" s="279"/>
      <c r="W25" s="4">
        <f>SUM(W13:W24)</f>
        <v>434</v>
      </c>
      <c r="X25" s="4">
        <f t="shared" ref="X25:AC25" si="12">SUM(X13:X24)</f>
        <v>439</v>
      </c>
      <c r="Y25" s="4">
        <f t="shared" si="12"/>
        <v>428</v>
      </c>
      <c r="Z25" s="4">
        <f t="shared" si="12"/>
        <v>428</v>
      </c>
      <c r="AA25" s="122">
        <f t="shared" si="12"/>
        <v>432.4</v>
      </c>
      <c r="AB25" s="4">
        <f t="shared" si="12"/>
        <v>432</v>
      </c>
      <c r="AC25" s="4">
        <f t="shared" si="12"/>
        <v>432</v>
      </c>
      <c r="AD25" s="112">
        <f t="shared" si="2"/>
        <v>0</v>
      </c>
      <c r="AE25" s="112">
        <f t="shared" si="3"/>
        <v>0</v>
      </c>
      <c r="AF25" s="112">
        <f t="shared" si="5"/>
        <v>-4</v>
      </c>
      <c r="AG25" s="112">
        <f t="shared" si="6"/>
        <v>4</v>
      </c>
      <c r="AH25" s="112">
        <f t="shared" si="7"/>
        <v>-0.39999999999997726</v>
      </c>
      <c r="AI25" s="112">
        <f t="shared" si="8"/>
        <v>0</v>
      </c>
      <c r="AJ25" s="112">
        <f t="shared" si="9"/>
        <v>0</v>
      </c>
      <c r="AM25" s="7">
        <v>940401</v>
      </c>
      <c r="AN25" s="7">
        <v>19</v>
      </c>
    </row>
    <row r="26" spans="1:40" s="4" customFormat="1" ht="15.75" customHeight="1" x14ac:dyDescent="0.25">
      <c r="A26" s="11"/>
      <c r="B26" s="11"/>
      <c r="C26" s="11"/>
      <c r="D26" s="11"/>
      <c r="E26" s="187"/>
      <c r="F26" s="188"/>
      <c r="G26" s="188"/>
      <c r="H26" s="188"/>
      <c r="I26" s="188"/>
      <c r="J26" s="188"/>
      <c r="K26" s="188"/>
      <c r="L26" s="188"/>
      <c r="M26" s="188"/>
      <c r="N26" s="270"/>
      <c r="O26" s="271"/>
      <c r="P26" s="272"/>
      <c r="S26" s="272"/>
      <c r="T26" s="272"/>
      <c r="AJ26" s="7"/>
      <c r="AK26" s="7"/>
      <c r="AL26" s="7"/>
      <c r="AM26" s="7"/>
      <c r="AN26" s="7">
        <v>217</v>
      </c>
    </row>
    <row r="27" spans="1:40" s="4" customFormat="1" ht="15.75" x14ac:dyDescent="0.25">
      <c r="A27" s="9"/>
      <c r="B27" s="9"/>
      <c r="C27" s="9"/>
      <c r="D27" s="9"/>
      <c r="E27" s="9"/>
      <c r="F27" s="163"/>
      <c r="G27" s="163"/>
      <c r="H27" s="163"/>
      <c r="I27" s="163"/>
      <c r="J27" s="163"/>
      <c r="K27" s="163"/>
      <c r="L27" s="163"/>
      <c r="M27" s="163"/>
      <c r="N27" s="204"/>
      <c r="O27" s="9"/>
      <c r="P27" s="9"/>
      <c r="Q27" s="9"/>
      <c r="R27" s="9"/>
      <c r="S27" s="9"/>
      <c r="T27" s="9"/>
      <c r="AJ27" s="7"/>
      <c r="AK27" s="7"/>
      <c r="AL27" s="7"/>
      <c r="AM27" s="7"/>
      <c r="AN27" s="7"/>
    </row>
    <row r="28" spans="1:40" s="4" customFormat="1" ht="15.75" x14ac:dyDescent="0.25">
      <c r="A28" s="357" t="s">
        <v>8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17"/>
      <c r="R28" s="17"/>
      <c r="S28" s="17"/>
      <c r="T28" s="17"/>
      <c r="AJ28" s="7"/>
      <c r="AK28" s="7"/>
      <c r="AL28" s="7"/>
      <c r="AM28" s="7"/>
      <c r="AN28" s="7"/>
    </row>
    <row r="29" spans="1:40" s="4" customFormat="1" x14ac:dyDescent="0.25">
      <c r="F29" s="161"/>
      <c r="G29" s="161"/>
      <c r="H29" s="161"/>
      <c r="I29" s="161"/>
      <c r="J29" s="161"/>
      <c r="K29" s="161"/>
      <c r="L29" s="161"/>
      <c r="M29" s="161"/>
      <c r="N29" s="161"/>
      <c r="AJ29" s="7"/>
      <c r="AK29" s="7"/>
      <c r="AL29" s="7"/>
      <c r="AM29" s="7"/>
      <c r="AN29" s="7"/>
    </row>
    <row r="30" spans="1:40" s="4" customFormat="1" x14ac:dyDescent="0.25">
      <c r="F30" s="161"/>
      <c r="G30" s="161"/>
      <c r="H30" s="161"/>
      <c r="I30" s="161"/>
      <c r="J30" s="161"/>
      <c r="K30" s="161"/>
      <c r="L30" s="161"/>
      <c r="M30" s="161"/>
      <c r="N30" s="161"/>
      <c r="AJ30" s="7"/>
      <c r="AK30" s="7"/>
      <c r="AL30" s="7"/>
      <c r="AM30" s="7"/>
      <c r="AN30" s="7"/>
    </row>
    <row r="31" spans="1:40" s="4" customFormat="1" x14ac:dyDescent="0.25">
      <c r="F31" s="161"/>
      <c r="G31" s="161"/>
      <c r="H31" s="161"/>
      <c r="I31" s="161"/>
      <c r="J31" s="161"/>
      <c r="K31" s="161"/>
      <c r="L31" s="161"/>
      <c r="M31" s="161"/>
      <c r="N31" s="161"/>
      <c r="AJ31" s="7"/>
      <c r="AK31" s="7"/>
      <c r="AL31" s="7"/>
      <c r="AM31" s="7"/>
      <c r="AN31" s="7"/>
    </row>
    <row r="32" spans="1:40" s="4" customFormat="1" x14ac:dyDescent="0.25">
      <c r="F32" s="161"/>
      <c r="G32" s="161"/>
      <c r="H32" s="161"/>
      <c r="I32" s="161"/>
      <c r="J32" s="161"/>
      <c r="K32" s="161"/>
      <c r="L32" s="161"/>
      <c r="M32" s="161"/>
      <c r="N32" s="161"/>
      <c r="AJ32" s="7"/>
      <c r="AK32" s="7"/>
      <c r="AL32" s="7"/>
      <c r="AM32" s="7"/>
      <c r="AN32" s="7"/>
    </row>
    <row r="34" spans="6:16" x14ac:dyDescent="0.25">
      <c r="F34" s="161">
        <f>SUBTOTAL(9, F13:F23)</f>
        <v>223</v>
      </c>
      <c r="G34" s="161">
        <f t="shared" ref="G34:P34" si="13">SUBTOTAL(9, G13:G23)</f>
        <v>226</v>
      </c>
      <c r="I34" s="39">
        <f t="shared" si="13"/>
        <v>217</v>
      </c>
      <c r="J34" s="161">
        <f t="shared" si="13"/>
        <v>217</v>
      </c>
      <c r="K34" s="39">
        <f t="shared" si="13"/>
        <v>237</v>
      </c>
      <c r="L34" s="161">
        <f t="shared" si="13"/>
        <v>243</v>
      </c>
      <c r="M34" s="39">
        <f t="shared" si="13"/>
        <v>227.4</v>
      </c>
      <c r="N34" s="273">
        <f>SUBTOTAL(9, N13:N23)</f>
        <v>227.4</v>
      </c>
      <c r="O34" s="161">
        <f t="shared" si="13"/>
        <v>227</v>
      </c>
      <c r="P34" s="161">
        <f t="shared" si="13"/>
        <v>227</v>
      </c>
    </row>
  </sheetData>
  <sheetProtection selectLockedCells="1" selectUnlockedCells="1"/>
  <autoFilter ref="A11:Q25"/>
  <mergeCells count="7">
    <mergeCell ref="A28:P28"/>
    <mergeCell ref="A9:P9"/>
    <mergeCell ref="A11:A12"/>
    <mergeCell ref="B11:B12"/>
    <mergeCell ref="C11:C12"/>
    <mergeCell ref="D11:D12"/>
    <mergeCell ref="E11:E12"/>
  </mergeCells>
  <pageMargins left="1.1416666666666666" right="0.39374999999999999" top="0.78749999999999998" bottom="0.74791666666666667" header="0.51180555555555551" footer="0.51180555555555551"/>
  <pageSetup paperSize="9" scale="54" firstPageNumber="0" orientation="portrait" horizontalDpi="300" verticalDpi="300" r:id="rId1"/>
  <headerFooter alignWithMargins="0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SheetLayoutView="10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15.28515625" style="21" customWidth="1"/>
    <col min="4" max="4" width="13" style="4" customWidth="1"/>
    <col min="5" max="5" width="15.140625" style="4" customWidth="1"/>
    <col min="6" max="7" width="9.140625" style="4" customWidth="1"/>
    <col min="8" max="16384" width="9.140625" style="21"/>
  </cols>
  <sheetData>
    <row r="1" spans="1:7" s="4" customFormat="1" ht="15.75" x14ac:dyDescent="0.25">
      <c r="A1" s="10"/>
      <c r="C1" s="10" t="s">
        <v>638</v>
      </c>
    </row>
    <row r="2" spans="1:7" s="4" customFormat="1" ht="30.75" customHeight="1" x14ac:dyDescent="0.25">
      <c r="A2" s="8" t="s">
        <v>1</v>
      </c>
      <c r="C2" s="10" t="s">
        <v>246</v>
      </c>
    </row>
    <row r="3" spans="1:7" s="4" customFormat="1" ht="33" customHeight="1" x14ac:dyDescent="0.25">
      <c r="A3" s="8"/>
      <c r="C3" s="8" t="s">
        <v>2</v>
      </c>
    </row>
    <row r="4" spans="1:7" s="4" customFormat="1" ht="15.75" x14ac:dyDescent="0.25">
      <c r="A4" s="10"/>
      <c r="C4" s="8" t="s">
        <v>3</v>
      </c>
    </row>
    <row r="5" spans="1:7" s="4" customFormat="1" ht="15.75" x14ac:dyDescent="0.25">
      <c r="A5" s="10"/>
      <c r="C5" s="10" t="s">
        <v>4</v>
      </c>
    </row>
    <row r="6" spans="1:7" s="4" customFormat="1" ht="36" customHeight="1" x14ac:dyDescent="0.25">
      <c r="A6" s="11"/>
      <c r="B6" s="11"/>
      <c r="C6" s="9"/>
    </row>
    <row r="7" spans="1:7" s="4" customFormat="1" ht="72" customHeight="1" x14ac:dyDescent="0.25">
      <c r="A7" s="367" t="s">
        <v>750</v>
      </c>
      <c r="B7" s="367"/>
      <c r="C7" s="367"/>
      <c r="D7" s="367"/>
      <c r="E7" s="367"/>
    </row>
    <row r="8" spans="1:7" s="4" customFormat="1" ht="16.5" customHeight="1" x14ac:dyDescent="0.25">
      <c r="A8" s="43"/>
      <c r="B8" s="43"/>
      <c r="C8" s="43"/>
      <c r="D8" s="74"/>
      <c r="E8" s="74"/>
    </row>
    <row r="9" spans="1:7" s="4" customFormat="1" ht="42" customHeight="1" x14ac:dyDescent="0.25">
      <c r="A9" s="368" t="s">
        <v>5</v>
      </c>
      <c r="B9" s="368" t="s">
        <v>6</v>
      </c>
      <c r="C9" s="368" t="s">
        <v>188</v>
      </c>
      <c r="D9" s="368"/>
      <c r="E9" s="368"/>
    </row>
    <row r="10" spans="1:7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 t="s">
        <v>239</v>
      </c>
    </row>
    <row r="11" spans="1:7" ht="63" customHeight="1" x14ac:dyDescent="0.25">
      <c r="A11" s="25">
        <v>1</v>
      </c>
      <c r="B11" s="76" t="s">
        <v>189</v>
      </c>
      <c r="C11" s="85">
        <f>263944+6492</f>
        <v>270436</v>
      </c>
      <c r="D11" s="86">
        <v>273244</v>
      </c>
      <c r="E11" s="86">
        <v>273244</v>
      </c>
      <c r="F11" s="118">
        <v>263944</v>
      </c>
      <c r="G11" s="103">
        <f>C11-F11</f>
        <v>6492</v>
      </c>
    </row>
    <row r="12" spans="1:7" ht="60.75" hidden="1" customHeight="1" x14ac:dyDescent="0.25">
      <c r="A12" s="25">
        <v>2</v>
      </c>
      <c r="B12" s="77" t="s">
        <v>164</v>
      </c>
      <c r="C12" s="85">
        <v>0</v>
      </c>
      <c r="D12" s="86">
        <v>3800</v>
      </c>
      <c r="E12" s="86">
        <v>3800</v>
      </c>
      <c r="F12" s="118">
        <v>0</v>
      </c>
      <c r="G12" s="103">
        <f>C12-F12</f>
        <v>0</v>
      </c>
    </row>
    <row r="13" spans="1:7" ht="22.5" customHeight="1" x14ac:dyDescent="0.25">
      <c r="A13" s="13"/>
      <c r="B13" s="12" t="s">
        <v>7</v>
      </c>
      <c r="C13" s="85">
        <f>SUM(C11:C12)</f>
        <v>270436</v>
      </c>
      <c r="D13" s="86">
        <f>SUM(D11:D12)</f>
        <v>277044</v>
      </c>
      <c r="E13" s="86">
        <f>SUM(E11:E12)</f>
        <v>277044</v>
      </c>
      <c r="F13" s="4">
        <f>SUM(F11:F12)</f>
        <v>263944</v>
      </c>
      <c r="G13" s="103">
        <f>C13-F13</f>
        <v>6492</v>
      </c>
    </row>
    <row r="14" spans="1:7" s="4" customFormat="1" ht="22.5" customHeight="1" x14ac:dyDescent="0.25">
      <c r="A14" s="26"/>
      <c r="B14" s="27"/>
      <c r="C14" s="78"/>
      <c r="D14" s="75"/>
      <c r="E14" s="75"/>
    </row>
    <row r="15" spans="1:7" s="4" customFormat="1" ht="15.75" x14ac:dyDescent="0.25">
      <c r="A15" s="14"/>
      <c r="B15" s="40"/>
      <c r="C15" s="40"/>
    </row>
    <row r="16" spans="1:7" s="4" customFormat="1" ht="15.75" customHeight="1" x14ac:dyDescent="0.25">
      <c r="A16" s="366" t="s">
        <v>8</v>
      </c>
      <c r="B16" s="366"/>
      <c r="C16" s="366"/>
      <c r="D16" s="366"/>
      <c r="E16" s="366"/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</sheetData>
  <sheetProtection selectLockedCells="1" selectUnlockedCells="1"/>
  <mergeCells count="5">
    <mergeCell ref="A7:E7"/>
    <mergeCell ref="A9:A10"/>
    <mergeCell ref="B9:B10"/>
    <mergeCell ref="C9:E9"/>
    <mergeCell ref="A16:E16"/>
  </mergeCells>
  <pageMargins left="0.78749999999999998" right="0.39374999999999999" top="0.74791666666666667" bottom="0.39374999999999999" header="0.51180555555555551" footer="0.51180555555555551"/>
  <pageSetup paperSize="9" scale="84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75.85546875" style="4" customWidth="1"/>
    <col min="3" max="3" width="15.42578125" style="21" customWidth="1"/>
    <col min="4" max="5" width="14.7109375" style="4" customWidth="1"/>
    <col min="6" max="7" width="9.140625" style="21" customWidth="1"/>
    <col min="8" max="16384" width="9.140625" style="21"/>
  </cols>
  <sheetData>
    <row r="1" spans="1:9" s="4" customFormat="1" ht="15.75" x14ac:dyDescent="0.25">
      <c r="A1" s="10"/>
      <c r="C1" s="10" t="s">
        <v>187</v>
      </c>
    </row>
    <row r="2" spans="1:9" s="4" customFormat="1" ht="27" customHeight="1" x14ac:dyDescent="0.25">
      <c r="A2" s="8" t="s">
        <v>1</v>
      </c>
      <c r="C2" s="10" t="s">
        <v>0</v>
      </c>
    </row>
    <row r="3" spans="1:9" s="4" customFormat="1" ht="25.5" customHeight="1" x14ac:dyDescent="0.25">
      <c r="A3" s="8"/>
      <c r="C3" s="8" t="s">
        <v>2</v>
      </c>
    </row>
    <row r="4" spans="1:9" s="4" customFormat="1" ht="15.75" x14ac:dyDescent="0.25">
      <c r="A4" s="10"/>
      <c r="C4" s="8" t="s">
        <v>3</v>
      </c>
      <c r="D4" s="9"/>
      <c r="E4" s="9"/>
    </row>
    <row r="5" spans="1:9" s="4" customFormat="1" ht="15.75" x14ac:dyDescent="0.25">
      <c r="A5" s="11"/>
      <c r="C5" s="10" t="s">
        <v>4</v>
      </c>
      <c r="D5" s="9"/>
      <c r="E5" s="9"/>
    </row>
    <row r="6" spans="1:9" s="4" customFormat="1" ht="36.75" customHeight="1" x14ac:dyDescent="0.25">
      <c r="A6" s="11"/>
      <c r="B6" s="11"/>
      <c r="C6" s="10"/>
      <c r="D6" s="9"/>
      <c r="E6" s="9"/>
    </row>
    <row r="7" spans="1:9" s="4" customFormat="1" ht="41.25" customHeight="1" x14ac:dyDescent="0.25">
      <c r="A7" s="367" t="s">
        <v>645</v>
      </c>
      <c r="B7" s="367"/>
      <c r="C7" s="367"/>
      <c r="D7" s="367"/>
      <c r="E7" s="367"/>
      <c r="F7" s="10"/>
      <c r="G7" s="10"/>
      <c r="H7" s="40"/>
      <c r="I7" s="40"/>
    </row>
    <row r="8" spans="1:9" s="4" customFormat="1" ht="16.5" customHeight="1" x14ac:dyDescent="0.25">
      <c r="A8" s="15"/>
      <c r="B8" s="15"/>
      <c r="C8" s="15"/>
      <c r="D8" s="10"/>
      <c r="E8" s="10"/>
      <c r="F8" s="10"/>
      <c r="G8" s="10"/>
      <c r="H8" s="40"/>
      <c r="I8" s="40"/>
    </row>
    <row r="9" spans="1:9" s="4" customFormat="1" ht="49.5" customHeight="1" x14ac:dyDescent="0.25">
      <c r="A9" s="368" t="s">
        <v>5</v>
      </c>
      <c r="B9" s="368" t="s">
        <v>6</v>
      </c>
      <c r="C9" s="380" t="s">
        <v>191</v>
      </c>
      <c r="D9" s="380"/>
      <c r="E9" s="380"/>
      <c r="F9" s="8"/>
      <c r="G9" s="8"/>
      <c r="H9" s="40"/>
      <c r="I9" s="40"/>
    </row>
    <row r="10" spans="1:9" s="4" customFormat="1" ht="15.75" customHeight="1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119" t="s">
        <v>239</v>
      </c>
      <c r="G10" s="79"/>
      <c r="H10" s="83"/>
      <c r="I10" s="79"/>
    </row>
    <row r="11" spans="1:9" ht="33" customHeight="1" x14ac:dyDescent="0.25">
      <c r="A11" s="25">
        <v>1</v>
      </c>
      <c r="B11" s="76" t="s">
        <v>192</v>
      </c>
      <c r="C11" s="85">
        <f>132-11</f>
        <v>121</v>
      </c>
      <c r="D11" s="86">
        <v>132</v>
      </c>
      <c r="E11" s="86">
        <v>132</v>
      </c>
      <c r="F11" s="16">
        <v>132</v>
      </c>
      <c r="G11" s="354">
        <f>C11-F11</f>
        <v>-11</v>
      </c>
      <c r="H11" s="6"/>
      <c r="I11" s="6"/>
    </row>
    <row r="12" spans="1:9" ht="22.5" customHeight="1" x14ac:dyDescent="0.25">
      <c r="A12" s="13"/>
      <c r="B12" s="12" t="s">
        <v>7</v>
      </c>
      <c r="C12" s="85">
        <f>SUM(C11:C11)</f>
        <v>121</v>
      </c>
      <c r="D12" s="86">
        <f>D11</f>
        <v>132</v>
      </c>
      <c r="E12" s="86">
        <f>E11</f>
        <v>132</v>
      </c>
      <c r="F12" s="4">
        <f>SUM(F11)</f>
        <v>132</v>
      </c>
      <c r="G12" s="354">
        <f>C12-F12</f>
        <v>-11</v>
      </c>
    </row>
    <row r="13" spans="1:9" s="4" customFormat="1" ht="22.5" customHeight="1" x14ac:dyDescent="0.25">
      <c r="A13" s="26"/>
      <c r="B13" s="27"/>
      <c r="C13" s="28"/>
      <c r="D13" s="50"/>
      <c r="E13" s="50"/>
    </row>
    <row r="14" spans="1:9" s="4" customFormat="1" ht="15.75" x14ac:dyDescent="0.25">
      <c r="A14" s="14"/>
      <c r="B14" s="9"/>
      <c r="C14" s="9"/>
      <c r="D14" s="9"/>
      <c r="E14" s="9"/>
    </row>
    <row r="15" spans="1:9" s="4" customFormat="1" ht="15.75" customHeight="1" x14ac:dyDescent="0.25">
      <c r="A15" s="366" t="s">
        <v>8</v>
      </c>
      <c r="B15" s="366"/>
      <c r="C15" s="366"/>
      <c r="D15" s="366"/>
      <c r="E15" s="366"/>
    </row>
    <row r="16" spans="1:9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</sheetData>
  <mergeCells count="5">
    <mergeCell ref="A7:E7"/>
    <mergeCell ref="A9:A10"/>
    <mergeCell ref="B9:B10"/>
    <mergeCell ref="C9:E9"/>
    <mergeCell ref="A15:E15"/>
  </mergeCell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21"/>
  <sheetViews>
    <sheetView view="pageBreakPreview" zoomScaleNormal="100" zoomScaleSheetLayoutView="100" workbookViewId="0">
      <selection activeCell="F1" sqref="F1:G65536"/>
    </sheetView>
  </sheetViews>
  <sheetFormatPr defaultColWidth="9.140625" defaultRowHeight="15" x14ac:dyDescent="0.25"/>
  <cols>
    <col min="1" max="1" width="5.140625" style="4" customWidth="1"/>
    <col min="2" max="2" width="69.28515625" style="4" customWidth="1"/>
    <col min="3" max="3" width="15.42578125" style="21" customWidth="1"/>
    <col min="4" max="4" width="17.7109375" style="4" customWidth="1"/>
    <col min="5" max="5" width="16.85546875" style="4" customWidth="1"/>
    <col min="6" max="7" width="9.140625" style="4" customWidth="1"/>
    <col min="8" max="16384" width="9.140625" style="21"/>
  </cols>
  <sheetData>
    <row r="1" spans="1:7" s="4" customFormat="1" ht="15.75" x14ac:dyDescent="0.25">
      <c r="A1" s="10"/>
      <c r="B1" s="10"/>
      <c r="C1" s="10" t="s">
        <v>193</v>
      </c>
      <c r="E1" s="9"/>
    </row>
    <row r="2" spans="1:7" s="4" customFormat="1" ht="32.25" customHeight="1" x14ac:dyDescent="0.25">
      <c r="A2" s="8" t="s">
        <v>1</v>
      </c>
      <c r="B2" s="8"/>
      <c r="C2" s="10" t="s">
        <v>0</v>
      </c>
      <c r="E2" s="9"/>
    </row>
    <row r="3" spans="1:7" s="4" customFormat="1" ht="27" customHeight="1" x14ac:dyDescent="0.25">
      <c r="A3" s="8"/>
      <c r="B3" s="8"/>
      <c r="C3" s="8" t="s">
        <v>2</v>
      </c>
      <c r="E3" s="24"/>
    </row>
    <row r="4" spans="1:7" s="4" customFormat="1" ht="15.75" x14ac:dyDescent="0.25">
      <c r="A4" s="10"/>
      <c r="B4" s="10"/>
      <c r="C4" s="8" t="s">
        <v>3</v>
      </c>
      <c r="E4" s="9"/>
    </row>
    <row r="5" spans="1:7" s="4" customFormat="1" ht="15.75" x14ac:dyDescent="0.25">
      <c r="A5" s="10"/>
      <c r="B5" s="10"/>
      <c r="C5" s="10" t="s">
        <v>4</v>
      </c>
      <c r="E5" s="9"/>
    </row>
    <row r="6" spans="1:7" s="4" customFormat="1" ht="34.5" customHeight="1" x14ac:dyDescent="0.25">
      <c r="A6" s="11"/>
      <c r="B6" s="11"/>
      <c r="C6" s="9"/>
      <c r="D6" s="9"/>
      <c r="E6" s="9"/>
    </row>
    <row r="7" spans="1:7" s="4" customFormat="1" ht="41.25" customHeight="1" x14ac:dyDescent="0.25">
      <c r="A7" s="367" t="s">
        <v>646</v>
      </c>
      <c r="B7" s="367"/>
      <c r="C7" s="367"/>
      <c r="D7" s="367"/>
      <c r="E7" s="367"/>
    </row>
    <row r="8" spans="1:7" s="4" customFormat="1" ht="15.75" customHeight="1" x14ac:dyDescent="0.25">
      <c r="A8" s="15"/>
      <c r="B8" s="15"/>
      <c r="C8" s="15"/>
      <c r="D8" s="10"/>
      <c r="E8" s="10"/>
    </row>
    <row r="9" spans="1:7" s="4" customFormat="1" ht="60.75" customHeight="1" x14ac:dyDescent="0.25">
      <c r="A9" s="368" t="s">
        <v>5</v>
      </c>
      <c r="B9" s="368" t="s">
        <v>6</v>
      </c>
      <c r="C9" s="368" t="s">
        <v>194</v>
      </c>
      <c r="D9" s="368"/>
      <c r="E9" s="368"/>
    </row>
    <row r="10" spans="1:7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 t="s">
        <v>239</v>
      </c>
    </row>
    <row r="11" spans="1:7" ht="47.25" x14ac:dyDescent="0.25">
      <c r="A11" s="25">
        <v>1</v>
      </c>
      <c r="B11" s="77" t="s">
        <v>237</v>
      </c>
      <c r="C11" s="85">
        <v>10</v>
      </c>
      <c r="D11" s="90">
        <f>ROUND(C11,0)</f>
        <v>10</v>
      </c>
      <c r="E11" s="91">
        <f>ROUND(C11,0)</f>
        <v>10</v>
      </c>
      <c r="F11" s="78">
        <v>10</v>
      </c>
      <c r="G11" s="120">
        <f>C11-F11</f>
        <v>0</v>
      </c>
    </row>
    <row r="12" spans="1:7" ht="31.5" x14ac:dyDescent="0.25">
      <c r="A12" s="25">
        <v>2</v>
      </c>
      <c r="B12" s="77" t="s">
        <v>238</v>
      </c>
      <c r="C12" s="85">
        <v>113</v>
      </c>
      <c r="D12" s="90">
        <f>ROUND(C12,0)</f>
        <v>113</v>
      </c>
      <c r="E12" s="91">
        <f>ROUND(C12,0)</f>
        <v>113</v>
      </c>
      <c r="F12" s="78">
        <v>113</v>
      </c>
      <c r="G12" s="120">
        <f>C12-F12</f>
        <v>0</v>
      </c>
    </row>
    <row r="13" spans="1:7" ht="47.25" x14ac:dyDescent="0.25">
      <c r="A13" s="29">
        <v>3</v>
      </c>
      <c r="B13" s="12" t="s">
        <v>682</v>
      </c>
      <c r="C13" s="85">
        <v>4</v>
      </c>
      <c r="D13" s="90">
        <f>ROUND(C13,0)</f>
        <v>4</v>
      </c>
      <c r="E13" s="91">
        <f>ROUND(C13,0)</f>
        <v>4</v>
      </c>
      <c r="F13" s="78">
        <v>4</v>
      </c>
      <c r="G13" s="120">
        <f>C13-F13</f>
        <v>0</v>
      </c>
    </row>
    <row r="14" spans="1:7" ht="47.25" x14ac:dyDescent="0.25">
      <c r="A14" s="25">
        <v>4</v>
      </c>
      <c r="B14" s="12" t="s">
        <v>189</v>
      </c>
      <c r="C14" s="85">
        <v>23</v>
      </c>
      <c r="D14" s="90">
        <f>ROUND(C14,0)</f>
        <v>23</v>
      </c>
      <c r="E14" s="91">
        <f>ROUND(C14,0)</f>
        <v>23</v>
      </c>
      <c r="F14" s="78">
        <v>23</v>
      </c>
      <c r="G14" s="120"/>
    </row>
    <row r="15" spans="1:7" ht="30" customHeight="1" x14ac:dyDescent="0.25">
      <c r="A15" s="13"/>
      <c r="B15" s="12" t="s">
        <v>7</v>
      </c>
      <c r="C15" s="85">
        <f>SUM(C11:C14)</f>
        <v>150</v>
      </c>
      <c r="D15" s="85">
        <f>SUM(D11:D14)</f>
        <v>150</v>
      </c>
      <c r="E15" s="85">
        <f>SUM(E11:E14)</f>
        <v>150</v>
      </c>
      <c r="F15" s="120">
        <f>SUM(F11:F14)</f>
        <v>150</v>
      </c>
      <c r="G15" s="120">
        <f>C15-F15</f>
        <v>0</v>
      </c>
    </row>
    <row r="16" spans="1:7" s="4" customFormat="1" ht="18" customHeight="1" x14ac:dyDescent="0.25">
      <c r="A16" s="26"/>
      <c r="B16" s="27"/>
      <c r="C16" s="28"/>
      <c r="D16" s="17"/>
      <c r="E16" s="17"/>
    </row>
    <row r="17" spans="1:5" s="4" customFormat="1" ht="15.75" x14ac:dyDescent="0.25">
      <c r="A17" s="14"/>
      <c r="B17" s="9"/>
      <c r="C17" s="9"/>
      <c r="D17" s="9"/>
      <c r="E17" s="9"/>
    </row>
    <row r="18" spans="1:5" s="4" customFormat="1" ht="15.75" customHeight="1" x14ac:dyDescent="0.25">
      <c r="A18" s="357" t="s">
        <v>8</v>
      </c>
      <c r="B18" s="357"/>
      <c r="C18" s="357"/>
      <c r="D18" s="357"/>
      <c r="E18" s="357"/>
    </row>
    <row r="19" spans="1:5" s="4" customFormat="1" x14ac:dyDescent="0.25"/>
    <row r="20" spans="1:5" s="4" customFormat="1" x14ac:dyDescent="0.25"/>
    <row r="21" spans="1:5" s="4" customFormat="1" x14ac:dyDescent="0.25"/>
  </sheetData>
  <mergeCells count="5">
    <mergeCell ref="A7:E7"/>
    <mergeCell ref="A9:A10"/>
    <mergeCell ref="B9:B10"/>
    <mergeCell ref="C9:E9"/>
    <mergeCell ref="A18:E18"/>
  </mergeCells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18"/>
  <sheetViews>
    <sheetView view="pageBreakPreview" zoomScaleNormal="100" zoomScaleSheetLayoutView="100" workbookViewId="0">
      <selection activeCell="G15" sqref="G15"/>
    </sheetView>
  </sheetViews>
  <sheetFormatPr defaultColWidth="9.140625" defaultRowHeight="15" x14ac:dyDescent="0.25"/>
  <cols>
    <col min="1" max="1" width="5.140625" style="4" customWidth="1"/>
    <col min="2" max="2" width="69.28515625" style="4" customWidth="1"/>
    <col min="3" max="3" width="16.42578125" style="21" customWidth="1"/>
    <col min="4" max="4" width="17.7109375" style="4" customWidth="1"/>
    <col min="5" max="5" width="16.85546875" style="4" customWidth="1"/>
    <col min="6" max="6" width="6.140625" style="4" customWidth="1"/>
    <col min="7" max="7" width="9.140625" style="4" customWidth="1"/>
    <col min="8" max="16384" width="9.140625" style="21"/>
  </cols>
  <sheetData>
    <row r="1" spans="1:7" ht="15.75" x14ac:dyDescent="0.25">
      <c r="C1" s="10" t="s">
        <v>197</v>
      </c>
    </row>
    <row r="3" spans="1:7" ht="15.75" hidden="1" x14ac:dyDescent="0.25">
      <c r="A3" s="10"/>
      <c r="B3" s="10"/>
      <c r="C3" s="10" t="s">
        <v>197</v>
      </c>
      <c r="E3" s="9"/>
    </row>
    <row r="4" spans="1:7" ht="32.25" customHeight="1" x14ac:dyDescent="0.25">
      <c r="A4" s="8" t="s">
        <v>112</v>
      </c>
      <c r="B4" s="8"/>
      <c r="C4" s="10" t="s">
        <v>0</v>
      </c>
      <c r="E4" s="9"/>
    </row>
    <row r="5" spans="1:7" ht="27" customHeight="1" x14ac:dyDescent="0.25">
      <c r="A5" s="8"/>
      <c r="B5" s="8"/>
      <c r="C5" s="8" t="s">
        <v>2</v>
      </c>
      <c r="E5" s="24"/>
    </row>
    <row r="6" spans="1:7" ht="15.75" x14ac:dyDescent="0.25">
      <c r="A6" s="10"/>
      <c r="B6" s="10"/>
      <c r="C6" s="8" t="s">
        <v>3</v>
      </c>
      <c r="E6" s="9"/>
    </row>
    <row r="7" spans="1:7" ht="15.75" x14ac:dyDescent="0.25">
      <c r="A7" s="10"/>
      <c r="B7" s="10"/>
      <c r="C7" s="10" t="s">
        <v>113</v>
      </c>
      <c r="E7" s="9"/>
    </row>
    <row r="8" spans="1:7" ht="34.5" customHeight="1" x14ac:dyDescent="0.25">
      <c r="A8" s="11"/>
      <c r="B8" s="11"/>
      <c r="C8" s="9"/>
      <c r="D8" s="9"/>
      <c r="E8" s="9"/>
    </row>
    <row r="9" spans="1:7" ht="75" customHeight="1" x14ac:dyDescent="0.25">
      <c r="A9" s="367" t="s">
        <v>660</v>
      </c>
      <c r="B9" s="367"/>
      <c r="C9" s="367"/>
      <c r="D9" s="367"/>
      <c r="E9" s="367"/>
    </row>
    <row r="10" spans="1:7" ht="15.75" customHeight="1" x14ac:dyDescent="0.25">
      <c r="A10" s="15"/>
      <c r="B10" s="15"/>
      <c r="C10" s="15"/>
      <c r="D10" s="10"/>
      <c r="E10" s="10"/>
    </row>
    <row r="11" spans="1:7" ht="69.75" customHeight="1" x14ac:dyDescent="0.25">
      <c r="A11" s="368" t="s">
        <v>5</v>
      </c>
      <c r="B11" s="368" t="s">
        <v>6</v>
      </c>
      <c r="C11" s="368" t="s">
        <v>182</v>
      </c>
      <c r="D11" s="368"/>
      <c r="E11" s="368"/>
    </row>
    <row r="12" spans="1:7" ht="24.75" customHeight="1" x14ac:dyDescent="0.25">
      <c r="A12" s="368"/>
      <c r="B12" s="368"/>
      <c r="C12" s="22" t="s">
        <v>198</v>
      </c>
      <c r="D12" s="22" t="s">
        <v>208</v>
      </c>
      <c r="E12" s="22" t="s">
        <v>652</v>
      </c>
      <c r="F12" s="4" t="s">
        <v>723</v>
      </c>
    </row>
    <row r="13" spans="1:7" ht="65.25" customHeight="1" x14ac:dyDescent="0.25">
      <c r="A13" s="25">
        <v>1</v>
      </c>
      <c r="B13" s="12" t="s">
        <v>183</v>
      </c>
      <c r="C13" s="85">
        <v>7000</v>
      </c>
      <c r="D13" s="86">
        <f>ROUND(C13,0)</f>
        <v>7000</v>
      </c>
      <c r="E13" s="86">
        <f>ROUND(C13,0)</f>
        <v>7000</v>
      </c>
      <c r="F13" s="121">
        <v>7000</v>
      </c>
      <c r="G13" s="103">
        <f>C13-F13</f>
        <v>0</v>
      </c>
    </row>
    <row r="14" spans="1:7" ht="65.25" customHeight="1" x14ac:dyDescent="0.25">
      <c r="A14" s="29">
        <v>2</v>
      </c>
      <c r="B14" s="12" t="s">
        <v>184</v>
      </c>
      <c r="C14" s="85">
        <f>1800+400</f>
        <v>2200</v>
      </c>
      <c r="D14" s="86">
        <f>ROUND(C14,0)</f>
        <v>2200</v>
      </c>
      <c r="E14" s="86">
        <f>ROUND(C14,0)</f>
        <v>2200</v>
      </c>
      <c r="F14" s="121"/>
      <c r="G14" s="103"/>
    </row>
    <row r="15" spans="1:7" ht="15.75" x14ac:dyDescent="0.25">
      <c r="A15" s="13"/>
      <c r="B15" s="12" t="s">
        <v>7</v>
      </c>
      <c r="C15" s="85">
        <f>SUM(C13:C14)</f>
        <v>9200</v>
      </c>
      <c r="D15" s="85">
        <f>SUM(D13:D14)</f>
        <v>9200</v>
      </c>
      <c r="E15" s="85">
        <f>SUM(E13:E14)</f>
        <v>9200</v>
      </c>
      <c r="F15" s="122">
        <f>SUM(F13:F14)</f>
        <v>7000</v>
      </c>
      <c r="G15" s="103">
        <f>C15-F15</f>
        <v>2200</v>
      </c>
    </row>
    <row r="16" spans="1:7" ht="18" customHeight="1" x14ac:dyDescent="0.25">
      <c r="A16" s="26"/>
      <c r="B16" s="27"/>
      <c r="C16" s="5"/>
      <c r="D16" s="81"/>
      <c r="E16" s="81"/>
      <c r="F16" s="21"/>
      <c r="G16" s="21"/>
    </row>
    <row r="17" spans="1:5" ht="15.75" x14ac:dyDescent="0.25">
      <c r="A17" s="14"/>
      <c r="B17" s="9"/>
      <c r="C17" s="1"/>
      <c r="D17" s="9"/>
      <c r="E17" s="9"/>
    </row>
    <row r="18" spans="1:5" ht="15.75" x14ac:dyDescent="0.25">
      <c r="A18" s="357" t="s">
        <v>8</v>
      </c>
      <c r="B18" s="357"/>
      <c r="C18" s="357"/>
      <c r="D18" s="357"/>
      <c r="E18" s="357"/>
    </row>
  </sheetData>
  <mergeCells count="5">
    <mergeCell ref="A9:E9"/>
    <mergeCell ref="A11:A12"/>
    <mergeCell ref="B11:B12"/>
    <mergeCell ref="C11:E11"/>
    <mergeCell ref="A18:E18"/>
  </mergeCells>
  <pageMargins left="0.7" right="0.7" top="0.75" bottom="0.75" header="0.3" footer="0.3"/>
  <pageSetup paperSize="9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H23"/>
  <sheetViews>
    <sheetView view="pageBreakPreview" zoomScaleNormal="100" zoomScaleSheetLayoutView="100" workbookViewId="0">
      <selection activeCell="G1" sqref="G1:H65536"/>
    </sheetView>
  </sheetViews>
  <sheetFormatPr defaultColWidth="9.140625" defaultRowHeight="15" x14ac:dyDescent="0.25"/>
  <cols>
    <col min="1" max="1" width="5.140625" style="21" customWidth="1"/>
    <col min="2" max="2" width="64.28515625" style="21" customWidth="1"/>
    <col min="3" max="3" width="15.28515625" style="21" customWidth="1"/>
    <col min="4" max="6" width="18.140625" style="21" customWidth="1"/>
    <col min="7" max="8" width="9.140625" style="4" customWidth="1"/>
    <col min="9" max="16384" width="9.140625" style="21"/>
  </cols>
  <sheetData>
    <row r="1" spans="1:8" ht="15.75" x14ac:dyDescent="0.25">
      <c r="D1" s="10" t="s">
        <v>206</v>
      </c>
    </row>
    <row r="3" spans="1:8" ht="15.75" hidden="1" x14ac:dyDescent="0.25">
      <c r="A3" s="4"/>
      <c r="B3" s="4"/>
      <c r="C3" s="4"/>
      <c r="D3" s="16" t="s">
        <v>206</v>
      </c>
      <c r="E3" s="4"/>
      <c r="F3" s="4"/>
    </row>
    <row r="4" spans="1:8" ht="36" customHeight="1" x14ac:dyDescent="0.25">
      <c r="A4" s="10"/>
      <c r="B4" s="10"/>
      <c r="C4" s="4"/>
      <c r="D4" s="10" t="s">
        <v>0</v>
      </c>
      <c r="E4" s="4"/>
      <c r="F4" s="4"/>
    </row>
    <row r="5" spans="1:8" ht="36" customHeight="1" x14ac:dyDescent="0.25">
      <c r="A5" s="8" t="s">
        <v>112</v>
      </c>
      <c r="B5" s="8"/>
      <c r="C5" s="4"/>
      <c r="D5" s="8" t="s">
        <v>2</v>
      </c>
      <c r="E5" s="4"/>
      <c r="F5" s="4"/>
    </row>
    <row r="6" spans="1:8" ht="15.75" x14ac:dyDescent="0.25">
      <c r="A6" s="8"/>
      <c r="B6" s="8"/>
      <c r="C6" s="4"/>
      <c r="D6" s="8" t="s">
        <v>3</v>
      </c>
      <c r="E6" s="4"/>
      <c r="F6" s="4"/>
    </row>
    <row r="7" spans="1:8" ht="15.75" x14ac:dyDescent="0.25">
      <c r="A7" s="10"/>
      <c r="B7" s="10"/>
      <c r="C7" s="4"/>
      <c r="D7" s="10" t="s">
        <v>113</v>
      </c>
      <c r="E7" s="4"/>
      <c r="F7" s="4"/>
    </row>
    <row r="8" spans="1:8" ht="15.75" x14ac:dyDescent="0.25">
      <c r="A8" s="10"/>
      <c r="B8" s="10"/>
      <c r="C8" s="10"/>
      <c r="D8" s="4"/>
      <c r="E8" s="4"/>
      <c r="F8" s="4"/>
    </row>
    <row r="9" spans="1:8" ht="34.5" customHeight="1" x14ac:dyDescent="0.25">
      <c r="A9" s="11"/>
      <c r="B9" s="11"/>
      <c r="C9" s="11"/>
      <c r="D9" s="4"/>
      <c r="E9" s="4"/>
      <c r="F9" s="4"/>
    </row>
    <row r="10" spans="1:8" ht="45" customHeight="1" x14ac:dyDescent="0.25">
      <c r="A10" s="367" t="s">
        <v>647</v>
      </c>
      <c r="B10" s="367"/>
      <c r="C10" s="367"/>
      <c r="D10" s="367"/>
      <c r="E10" s="367"/>
      <c r="F10" s="367"/>
    </row>
    <row r="11" spans="1:8" ht="15.75" customHeight="1" x14ac:dyDescent="0.25">
      <c r="A11" s="15"/>
      <c r="B11" s="15"/>
      <c r="C11" s="15"/>
      <c r="D11" s="4"/>
      <c r="E11" s="4"/>
      <c r="F11" s="4"/>
    </row>
    <row r="12" spans="1:8" ht="60.75" customHeight="1" x14ac:dyDescent="0.25">
      <c r="A12" s="368" t="s">
        <v>5</v>
      </c>
      <c r="B12" s="368" t="s">
        <v>6</v>
      </c>
      <c r="C12" s="359" t="s">
        <v>114</v>
      </c>
      <c r="D12" s="368" t="s">
        <v>9</v>
      </c>
      <c r="E12" s="368"/>
      <c r="F12" s="368"/>
    </row>
    <row r="13" spans="1:8" ht="15.75" x14ac:dyDescent="0.25">
      <c r="A13" s="368"/>
      <c r="B13" s="368"/>
      <c r="C13" s="360"/>
      <c r="D13" s="22" t="s">
        <v>198</v>
      </c>
      <c r="E13" s="22" t="s">
        <v>208</v>
      </c>
      <c r="F13" s="22" t="s">
        <v>652</v>
      </c>
      <c r="G13" s="4" t="s">
        <v>239</v>
      </c>
    </row>
    <row r="14" spans="1:8" ht="47.25" x14ac:dyDescent="0.25">
      <c r="A14" s="23">
        <v>1</v>
      </c>
      <c r="B14" s="12" t="s">
        <v>184</v>
      </c>
      <c r="C14" s="12" t="s">
        <v>115</v>
      </c>
      <c r="D14" s="87">
        <f>450+60</f>
        <v>510</v>
      </c>
      <c r="E14" s="87">
        <f>ROUND(D14,0)</f>
        <v>510</v>
      </c>
      <c r="F14" s="87">
        <f>ROUND(D14,0)</f>
        <v>510</v>
      </c>
      <c r="G14" s="4">
        <v>510</v>
      </c>
      <c r="H14" s="122">
        <f>D14-G14</f>
        <v>0</v>
      </c>
    </row>
    <row r="15" spans="1:8" ht="47.25" x14ac:dyDescent="0.25">
      <c r="A15" s="23">
        <v>2</v>
      </c>
      <c r="B15" s="12" t="s">
        <v>184</v>
      </c>
      <c r="C15" s="12" t="s">
        <v>116</v>
      </c>
      <c r="D15" s="87">
        <v>1000</v>
      </c>
      <c r="E15" s="87">
        <f>ROUND(D15,0)</f>
        <v>1000</v>
      </c>
      <c r="F15" s="87">
        <f>ROUND(D15,0)</f>
        <v>1000</v>
      </c>
      <c r="G15" s="4">
        <v>1000</v>
      </c>
      <c r="H15" s="122">
        <f>D15-G15</f>
        <v>0</v>
      </c>
    </row>
    <row r="16" spans="1:8" ht="47.25" x14ac:dyDescent="0.25">
      <c r="A16" s="23">
        <v>3</v>
      </c>
      <c r="B16" s="12" t="s">
        <v>184</v>
      </c>
      <c r="C16" s="12" t="s">
        <v>57</v>
      </c>
      <c r="D16" s="87">
        <v>1600</v>
      </c>
      <c r="E16" s="87">
        <f>ROUND(D16,0)</f>
        <v>1600</v>
      </c>
      <c r="F16" s="87">
        <f>ROUND(D16,0)</f>
        <v>1600</v>
      </c>
      <c r="G16" s="4">
        <v>1600</v>
      </c>
      <c r="H16" s="122">
        <f>D16-G16</f>
        <v>0</v>
      </c>
    </row>
    <row r="17" spans="1:8" ht="47.25" x14ac:dyDescent="0.25">
      <c r="A17" s="30">
        <v>4</v>
      </c>
      <c r="B17" s="31" t="s">
        <v>184</v>
      </c>
      <c r="C17" s="31" t="s">
        <v>195</v>
      </c>
      <c r="D17" s="87">
        <v>20</v>
      </c>
      <c r="E17" s="87">
        <f>ROUND(D17,0)</f>
        <v>20</v>
      </c>
      <c r="F17" s="87">
        <f>ROUND(D17,0)</f>
        <v>20</v>
      </c>
      <c r="G17" s="4">
        <v>20</v>
      </c>
      <c r="H17" s="122">
        <f>D17-G17</f>
        <v>0</v>
      </c>
    </row>
    <row r="18" spans="1:8" ht="15.75" x14ac:dyDescent="0.25">
      <c r="A18" s="32"/>
      <c r="B18" s="33" t="s">
        <v>203</v>
      </c>
      <c r="C18" s="32"/>
      <c r="D18" s="88">
        <f>SUM(D14:D17)</f>
        <v>3130</v>
      </c>
      <c r="E18" s="89">
        <f>SUM(E14:E17)</f>
        <v>3130</v>
      </c>
      <c r="F18" s="89">
        <f>SUM(F14:F17)</f>
        <v>3130</v>
      </c>
      <c r="G18" s="4">
        <f>SUM(G14:G17)</f>
        <v>3130</v>
      </c>
      <c r="H18" s="122">
        <f>D18-G18</f>
        <v>0</v>
      </c>
    </row>
    <row r="21" spans="1:8" ht="15.75" x14ac:dyDescent="0.25">
      <c r="A21" s="357" t="s">
        <v>8</v>
      </c>
      <c r="B21" s="357"/>
      <c r="C21" s="357"/>
      <c r="D21" s="357"/>
      <c r="E21" s="357"/>
      <c r="F21" s="357"/>
    </row>
    <row r="23" spans="1:8" x14ac:dyDescent="0.25">
      <c r="D23" s="2"/>
    </row>
  </sheetData>
  <mergeCells count="6">
    <mergeCell ref="A21:F21"/>
    <mergeCell ref="A10:F10"/>
    <mergeCell ref="A12:A13"/>
    <mergeCell ref="B12:B13"/>
    <mergeCell ref="C12:C13"/>
    <mergeCell ref="D12:F12"/>
  </mergeCell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Normal="100" zoomScaleSheetLayoutView="100" workbookViewId="0">
      <selection activeCell="C2" sqref="C2"/>
    </sheetView>
  </sheetViews>
  <sheetFormatPr defaultColWidth="9.140625" defaultRowHeight="15" x14ac:dyDescent="0.25"/>
  <cols>
    <col min="1" max="1" width="5.42578125" style="21" customWidth="1"/>
    <col min="2" max="2" width="56.85546875" style="21" customWidth="1"/>
    <col min="3" max="5" width="16.5703125" style="21" customWidth="1"/>
    <col min="6" max="7" width="9.140625" style="21" customWidth="1"/>
    <col min="8" max="16384" width="9.140625" style="21"/>
  </cols>
  <sheetData>
    <row r="1" spans="1:8" ht="15.75" x14ac:dyDescent="0.25">
      <c r="C1" s="10" t="s">
        <v>190</v>
      </c>
    </row>
    <row r="2" spans="1:8" x14ac:dyDescent="0.25">
      <c r="C2" s="4"/>
    </row>
    <row r="3" spans="1:8" ht="15.75" hidden="1" x14ac:dyDescent="0.25">
      <c r="A3" s="18"/>
      <c r="B3" s="18"/>
      <c r="C3" s="16" t="s">
        <v>207</v>
      </c>
      <c r="E3" s="1"/>
    </row>
    <row r="4" spans="1:8" ht="30.75" customHeight="1" x14ac:dyDescent="0.25">
      <c r="A4" s="8" t="s">
        <v>112</v>
      </c>
      <c r="B4" s="8"/>
      <c r="C4" s="10" t="s">
        <v>0</v>
      </c>
      <c r="D4" s="4"/>
      <c r="E4" s="9"/>
    </row>
    <row r="5" spans="1:8" ht="30.75" customHeight="1" x14ac:dyDescent="0.25">
      <c r="A5" s="8"/>
      <c r="B5" s="8"/>
      <c r="C5" s="8" t="s">
        <v>2</v>
      </c>
      <c r="D5" s="4"/>
      <c r="E5" s="24"/>
    </row>
    <row r="6" spans="1:8" ht="15.75" x14ac:dyDescent="0.25">
      <c r="A6" s="10"/>
      <c r="B6" s="10"/>
      <c r="C6" s="8" t="s">
        <v>3</v>
      </c>
      <c r="D6" s="4"/>
      <c r="E6" s="9"/>
    </row>
    <row r="7" spans="1:8" ht="15.75" x14ac:dyDescent="0.25">
      <c r="A7" s="10"/>
      <c r="B7" s="10"/>
      <c r="C7" s="10" t="s">
        <v>113</v>
      </c>
      <c r="D7" s="4"/>
      <c r="E7" s="9"/>
    </row>
    <row r="8" spans="1:8" ht="15.75" x14ac:dyDescent="0.25">
      <c r="A8" s="11"/>
      <c r="B8" s="11"/>
      <c r="C8" s="9"/>
      <c r="D8" s="9"/>
      <c r="E8" s="9"/>
    </row>
    <row r="9" spans="1:8" ht="36.75" customHeight="1" x14ac:dyDescent="0.25">
      <c r="A9" s="367" t="s">
        <v>648</v>
      </c>
      <c r="B9" s="367"/>
      <c r="C9" s="367"/>
      <c r="D9" s="367"/>
      <c r="E9" s="367"/>
    </row>
    <row r="10" spans="1:8" ht="15.75" x14ac:dyDescent="0.25">
      <c r="A10" s="15"/>
      <c r="B10" s="15"/>
      <c r="C10" s="15"/>
      <c r="D10" s="10"/>
      <c r="E10" s="10"/>
    </row>
    <row r="11" spans="1:8" ht="38.25" customHeight="1" x14ac:dyDescent="0.25">
      <c r="A11" s="368" t="s">
        <v>5</v>
      </c>
      <c r="B11" s="368" t="s">
        <v>6</v>
      </c>
      <c r="C11" s="368" t="s">
        <v>185</v>
      </c>
      <c r="D11" s="368"/>
      <c r="E11" s="368"/>
    </row>
    <row r="12" spans="1:8" ht="15.75" x14ac:dyDescent="0.25">
      <c r="A12" s="368"/>
      <c r="B12" s="368"/>
      <c r="C12" s="22" t="s">
        <v>198</v>
      </c>
      <c r="D12" s="22" t="s">
        <v>208</v>
      </c>
      <c r="E12" s="22" t="s">
        <v>652</v>
      </c>
      <c r="F12" s="4" t="s">
        <v>239</v>
      </c>
      <c r="G12" s="4"/>
    </row>
    <row r="13" spans="1:8" ht="83.25" customHeight="1" x14ac:dyDescent="0.25">
      <c r="A13" s="25">
        <v>1</v>
      </c>
      <c r="B13" s="37" t="s">
        <v>186</v>
      </c>
      <c r="C13" s="85">
        <f>142+1+1</f>
        <v>144</v>
      </c>
      <c r="D13" s="86">
        <v>142</v>
      </c>
      <c r="E13" s="86">
        <v>142</v>
      </c>
      <c r="F13" s="7">
        <v>143</v>
      </c>
      <c r="G13" s="103">
        <f>C13-F13</f>
        <v>1</v>
      </c>
      <c r="H13" s="355"/>
    </row>
    <row r="14" spans="1:8" ht="15.75" x14ac:dyDescent="0.25">
      <c r="A14" s="13"/>
      <c r="B14" s="12" t="s">
        <v>7</v>
      </c>
      <c r="C14" s="85">
        <f>SUM(C13:C13)</f>
        <v>144</v>
      </c>
      <c r="D14" s="85">
        <f>SUM(D13:D13)</f>
        <v>142</v>
      </c>
      <c r="E14" s="85">
        <f>SUM(E13:E13)</f>
        <v>142</v>
      </c>
      <c r="F14" s="7">
        <f>F13</f>
        <v>143</v>
      </c>
      <c r="G14" s="103">
        <f>C14-F14</f>
        <v>1</v>
      </c>
      <c r="H14" s="355"/>
    </row>
    <row r="15" spans="1:8" ht="15.75" x14ac:dyDescent="0.25">
      <c r="A15" s="26"/>
      <c r="B15" s="27"/>
      <c r="C15" s="28"/>
      <c r="D15" s="17"/>
      <c r="E15" s="17"/>
    </row>
    <row r="16" spans="1:8" ht="15.75" x14ac:dyDescent="0.25">
      <c r="A16" s="14"/>
      <c r="B16" s="9"/>
      <c r="C16" s="9"/>
      <c r="D16" s="9"/>
      <c r="E16" s="9"/>
    </row>
    <row r="17" spans="1:5" ht="15.75" x14ac:dyDescent="0.25">
      <c r="A17" s="357" t="s">
        <v>8</v>
      </c>
      <c r="B17" s="357"/>
      <c r="C17" s="357"/>
      <c r="D17" s="357"/>
      <c r="E17" s="357"/>
    </row>
    <row r="18" spans="1:5" x14ac:dyDescent="0.25">
      <c r="A18" s="4"/>
      <c r="B18" s="4"/>
      <c r="C18" s="4"/>
      <c r="D18" s="4"/>
      <c r="E18" s="4"/>
    </row>
  </sheetData>
  <mergeCells count="5">
    <mergeCell ref="A9:E9"/>
    <mergeCell ref="A11:A12"/>
    <mergeCell ref="B11:B12"/>
    <mergeCell ref="C11:E11"/>
    <mergeCell ref="A17:E17"/>
  </mergeCells>
  <pageMargins left="0.7" right="0.7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"/>
  <sheetViews>
    <sheetView view="pageBreakPreview" zoomScale="60" workbookViewId="0">
      <pane xSplit="5" ySplit="10" topLeftCell="F17" activePane="bottomRight" state="frozen"/>
      <selection sqref="A1:IV65536"/>
      <selection pane="topRight" sqref="A1:IV65536"/>
      <selection pane="bottomLeft" sqref="A1:IV65536"/>
      <selection pane="bottomRight" activeCell="M2" sqref="M2"/>
    </sheetView>
  </sheetViews>
  <sheetFormatPr defaultColWidth="9.140625" defaultRowHeight="15.75" x14ac:dyDescent="0.25"/>
  <cols>
    <col min="1" max="1" width="5.140625" style="9" customWidth="1"/>
    <col min="2" max="3" width="14.7109375" style="9" hidden="1" customWidth="1"/>
    <col min="4" max="4" width="24.85546875" style="9" hidden="1" customWidth="1"/>
    <col min="5" max="5" width="63" style="9" customWidth="1"/>
    <col min="6" max="6" width="14.5703125" style="9" customWidth="1"/>
    <col min="7" max="8" width="11.28515625" style="211" customWidth="1"/>
    <col min="9" max="9" width="11.28515625" style="211" hidden="1" customWidth="1"/>
    <col min="10" max="10" width="11.28515625" style="47" hidden="1" customWidth="1"/>
    <col min="11" max="11" width="11.28515625" style="47" customWidth="1"/>
    <col min="12" max="12" width="11.28515625" style="211" hidden="1" customWidth="1"/>
    <col min="13" max="13" width="11.28515625" style="211" customWidth="1"/>
    <col min="14" max="14" width="11.28515625" style="211" hidden="1" customWidth="1"/>
    <col min="15" max="15" width="12.28515625" style="9" customWidth="1"/>
    <col min="16" max="16" width="12.7109375" style="210" customWidth="1"/>
    <col min="17" max="17" width="11.7109375" style="210" customWidth="1"/>
    <col min="18" max="18" width="11.7109375" style="46" hidden="1" customWidth="1"/>
    <col min="19" max="19" width="9.140625" style="21" hidden="1" customWidth="1"/>
    <col min="20" max="20" width="9.140625" style="4" hidden="1" customWidth="1"/>
    <col min="21" max="22" width="9.140625" style="21" hidden="1" customWidth="1"/>
    <col min="23" max="36" width="8.85546875" style="4" hidden="1" customWidth="1"/>
    <col min="37" max="37" width="9.140625" style="21" hidden="1" customWidth="1"/>
    <col min="38" max="38" width="9.140625" style="4" hidden="1" customWidth="1"/>
    <col min="39" max="40" width="9.140625" style="21" hidden="1" customWidth="1"/>
    <col min="41" max="41" width="9.140625" style="21" customWidth="1"/>
    <col min="42" max="16384" width="9.140625" style="21"/>
  </cols>
  <sheetData>
    <row r="1" spans="1:40" s="4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208"/>
      <c r="L1" s="208"/>
      <c r="M1" s="10" t="s">
        <v>193</v>
      </c>
      <c r="N1" s="10"/>
      <c r="O1" s="10"/>
      <c r="P1" s="10"/>
      <c r="Q1" s="10"/>
      <c r="R1" s="10"/>
    </row>
    <row r="2" spans="1:40" s="4" customFormat="1" ht="28.5" customHeight="1" x14ac:dyDescent="0.25">
      <c r="A2" s="8" t="s">
        <v>112</v>
      </c>
      <c r="B2" s="8"/>
      <c r="C2" s="8"/>
      <c r="D2" s="8"/>
      <c r="E2" s="8"/>
      <c r="F2" s="8"/>
      <c r="G2" s="8"/>
      <c r="H2" s="8"/>
      <c r="I2" s="8"/>
      <c r="J2" s="8"/>
      <c r="K2" s="208"/>
      <c r="L2" s="208"/>
      <c r="M2" s="10" t="s">
        <v>0</v>
      </c>
      <c r="N2" s="10"/>
      <c r="O2" s="10"/>
      <c r="P2" s="10"/>
      <c r="Q2" s="10"/>
      <c r="R2" s="10"/>
    </row>
    <row r="3" spans="1:40" s="4" customFormat="1" ht="25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208"/>
      <c r="L3" s="208"/>
      <c r="M3" s="8" t="s">
        <v>2</v>
      </c>
      <c r="N3" s="8"/>
      <c r="O3" s="10"/>
      <c r="P3" s="10"/>
      <c r="Q3" s="10"/>
      <c r="R3" s="10"/>
    </row>
    <row r="4" spans="1:40" s="4" customFormat="1" x14ac:dyDescent="0.25">
      <c r="A4" s="10"/>
      <c r="B4" s="10"/>
      <c r="C4" s="10"/>
      <c r="D4" s="10"/>
      <c r="E4" s="10"/>
      <c r="F4" s="10"/>
      <c r="G4" s="209"/>
      <c r="H4" s="209"/>
      <c r="I4" s="209"/>
      <c r="J4" s="209"/>
      <c r="K4" s="209"/>
      <c r="L4" s="209"/>
      <c r="M4" s="8" t="s">
        <v>3</v>
      </c>
      <c r="N4" s="8"/>
      <c r="O4" s="9"/>
      <c r="P4" s="210"/>
      <c r="Q4" s="210"/>
      <c r="R4" s="210"/>
    </row>
    <row r="5" spans="1:40" s="4" customFormat="1" x14ac:dyDescent="0.25">
      <c r="A5" s="11"/>
      <c r="B5" s="11"/>
      <c r="C5" s="11"/>
      <c r="D5" s="11"/>
      <c r="E5" s="11"/>
      <c r="F5" s="11"/>
      <c r="G5" s="211"/>
      <c r="H5" s="211"/>
      <c r="I5" s="211"/>
      <c r="J5" s="211"/>
      <c r="K5" s="211"/>
      <c r="L5" s="211"/>
      <c r="M5" s="10" t="s">
        <v>113</v>
      </c>
      <c r="N5" s="10"/>
      <c r="O5" s="9"/>
      <c r="P5" s="210"/>
      <c r="Q5" s="210"/>
      <c r="R5" s="210"/>
    </row>
    <row r="6" spans="1:40" s="4" customFormat="1" ht="31.5" customHeight="1" x14ac:dyDescent="0.25">
      <c r="A6" s="11"/>
      <c r="B6" s="11"/>
      <c r="C6" s="11"/>
      <c r="D6" s="11"/>
      <c r="E6" s="11"/>
      <c r="F6" s="11"/>
      <c r="G6" s="211"/>
      <c r="H6" s="211"/>
      <c r="I6" s="211"/>
      <c r="J6" s="211"/>
      <c r="K6" s="211"/>
      <c r="L6" s="211"/>
      <c r="M6" s="10"/>
      <c r="N6" s="10"/>
      <c r="O6" s="9"/>
      <c r="P6" s="210"/>
      <c r="Q6" s="210"/>
      <c r="R6" s="210"/>
    </row>
    <row r="7" spans="1:40" s="4" customFormat="1" ht="46.5" customHeight="1" x14ac:dyDescent="0.25">
      <c r="A7" s="358" t="s">
        <v>649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146"/>
    </row>
    <row r="8" spans="1:40" s="4" customFormat="1" ht="15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08"/>
      <c r="N8" s="208"/>
      <c r="O8" s="208"/>
      <c r="P8" s="208"/>
      <c r="Q8" s="208"/>
      <c r="R8" s="208"/>
    </row>
    <row r="9" spans="1:40" s="4" customFormat="1" ht="37.5" customHeight="1" x14ac:dyDescent="0.25">
      <c r="A9" s="364" t="s">
        <v>5</v>
      </c>
      <c r="B9" s="365" t="s">
        <v>250</v>
      </c>
      <c r="C9" s="365" t="s">
        <v>251</v>
      </c>
      <c r="D9" s="365" t="s">
        <v>252</v>
      </c>
      <c r="E9" s="364" t="s">
        <v>6</v>
      </c>
      <c r="F9" s="364" t="s">
        <v>114</v>
      </c>
      <c r="G9" s="168" t="s">
        <v>558</v>
      </c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256">
        <v>1</v>
      </c>
    </row>
    <row r="10" spans="1:40" s="4" customFormat="1" ht="47.25" x14ac:dyDescent="0.25">
      <c r="A10" s="364"/>
      <c r="B10" s="365"/>
      <c r="C10" s="365"/>
      <c r="D10" s="365"/>
      <c r="E10" s="364"/>
      <c r="F10" s="364"/>
      <c r="G10" s="22" t="s">
        <v>653</v>
      </c>
      <c r="H10" s="22" t="s">
        <v>654</v>
      </c>
      <c r="I10" s="190" t="s">
        <v>725</v>
      </c>
      <c r="J10" s="215" t="s">
        <v>726</v>
      </c>
      <c r="K10" s="22" t="s">
        <v>655</v>
      </c>
      <c r="L10" s="190" t="s">
        <v>656</v>
      </c>
      <c r="M10" s="22" t="s">
        <v>657</v>
      </c>
      <c r="N10" s="190" t="s">
        <v>658</v>
      </c>
      <c r="O10" s="22" t="s">
        <v>198</v>
      </c>
      <c r="P10" s="22" t="s">
        <v>208</v>
      </c>
      <c r="Q10" s="22" t="s">
        <v>652</v>
      </c>
      <c r="R10" s="73"/>
    </row>
    <row r="11" spans="1:40" ht="47.25" x14ac:dyDescent="0.25">
      <c r="A11" s="253">
        <v>1</v>
      </c>
      <c r="B11" s="148">
        <v>940064</v>
      </c>
      <c r="C11" s="148" t="s">
        <v>422</v>
      </c>
      <c r="D11" s="148" t="s">
        <v>423</v>
      </c>
      <c r="E11" s="151" t="s">
        <v>424</v>
      </c>
      <c r="F11" s="151" t="s">
        <v>116</v>
      </c>
      <c r="G11" s="153">
        <v>29</v>
      </c>
      <c r="H11" s="153">
        <v>29</v>
      </c>
      <c r="I11" s="189">
        <v>25</v>
      </c>
      <c r="J11" s="325">
        <v>30</v>
      </c>
      <c r="K11" s="153">
        <v>30</v>
      </c>
      <c r="L11" s="191">
        <v>23</v>
      </c>
      <c r="M11" s="153">
        <f>ROUND((G11+H11+I11+L11)-(G11+H11+K11),1)</f>
        <v>18</v>
      </c>
      <c r="N11" s="191">
        <v>27</v>
      </c>
      <c r="O11" s="171">
        <f t="shared" ref="O11:O20" si="0">ROUND((G11+H11+K11+M11)/4,0)</f>
        <v>27</v>
      </c>
      <c r="P11" s="283">
        <v>27</v>
      </c>
      <c r="Q11" s="283">
        <v>27</v>
      </c>
      <c r="R11" s="108"/>
      <c r="S11" s="3"/>
      <c r="T11" s="7">
        <f t="shared" ref="T11:T23" si="1">(G11+H11+K11+M11)/4</f>
        <v>26.5</v>
      </c>
      <c r="U11" s="3"/>
      <c r="V11" s="3"/>
      <c r="W11" s="7">
        <v>29</v>
      </c>
      <c r="X11" s="7">
        <v>29</v>
      </c>
      <c r="Y11" s="7">
        <v>25</v>
      </c>
      <c r="Z11" s="7">
        <v>23</v>
      </c>
      <c r="AA11" s="7">
        <v>27</v>
      </c>
      <c r="AB11" s="7">
        <v>27</v>
      </c>
      <c r="AC11" s="7">
        <v>27</v>
      </c>
      <c r="AD11" s="112">
        <f>G11-W11</f>
        <v>0</v>
      </c>
      <c r="AE11" s="112">
        <f>H11-X11</f>
        <v>0</v>
      </c>
      <c r="AF11" s="112">
        <f>K11-Y11</f>
        <v>5</v>
      </c>
      <c r="AG11" s="112">
        <f>M11-Z11</f>
        <v>-5</v>
      </c>
      <c r="AH11" s="112">
        <f>O11-AA11</f>
        <v>0</v>
      </c>
      <c r="AI11" s="112">
        <f>P11-AB11</f>
        <v>0</v>
      </c>
      <c r="AJ11" s="112">
        <f>Q11-AC11</f>
        <v>0</v>
      </c>
      <c r="AL11" s="7">
        <f>VLOOKUP(B11,$AM$11:$AN$99,2,FALSE)</f>
        <v>30</v>
      </c>
      <c r="AM11" s="7">
        <v>510004</v>
      </c>
      <c r="AN11" s="7">
        <v>33</v>
      </c>
    </row>
    <row r="12" spans="1:40" ht="47.25" x14ac:dyDescent="0.25">
      <c r="A12" s="253">
        <v>2</v>
      </c>
      <c r="B12" s="148">
        <v>940067</v>
      </c>
      <c r="C12" s="148" t="s">
        <v>425</v>
      </c>
      <c r="D12" s="148" t="s">
        <v>426</v>
      </c>
      <c r="E12" s="151" t="s">
        <v>427</v>
      </c>
      <c r="F12" s="151" t="s">
        <v>116</v>
      </c>
      <c r="G12" s="321">
        <v>174</v>
      </c>
      <c r="H12" s="321">
        <v>174</v>
      </c>
      <c r="I12" s="189">
        <v>175</v>
      </c>
      <c r="J12" s="325">
        <v>175</v>
      </c>
      <c r="K12" s="321">
        <v>175</v>
      </c>
      <c r="L12" s="191">
        <v>177</v>
      </c>
      <c r="M12" s="153">
        <f t="shared" ref="M12:M23" si="2">ROUND((G12+H12+I12+L12)-(G12+H12+K12),1)</f>
        <v>177</v>
      </c>
      <c r="N12" s="191">
        <v>175</v>
      </c>
      <c r="O12" s="171">
        <f t="shared" si="0"/>
        <v>175</v>
      </c>
      <c r="P12" s="283">
        <v>175</v>
      </c>
      <c r="Q12" s="283">
        <v>175</v>
      </c>
      <c r="R12" s="108"/>
      <c r="S12" s="3"/>
      <c r="T12" s="7">
        <f t="shared" si="1"/>
        <v>175</v>
      </c>
      <c r="U12" s="3"/>
      <c r="V12" s="3"/>
      <c r="W12" s="7">
        <v>174</v>
      </c>
      <c r="X12" s="7">
        <v>174</v>
      </c>
      <c r="Y12" s="7">
        <v>175</v>
      </c>
      <c r="Z12" s="7">
        <v>177</v>
      </c>
      <c r="AA12" s="7">
        <v>175</v>
      </c>
      <c r="AB12" s="7">
        <v>175</v>
      </c>
      <c r="AC12" s="7">
        <v>175</v>
      </c>
      <c r="AD12" s="112">
        <f t="shared" ref="AD12:AD24" si="3">G12-W12</f>
        <v>0</v>
      </c>
      <c r="AE12" s="112">
        <f t="shared" ref="AE12:AE24" si="4">H12-X12</f>
        <v>0</v>
      </c>
      <c r="AF12" s="112">
        <f t="shared" ref="AF12:AF24" si="5">K12-Y12</f>
        <v>0</v>
      </c>
      <c r="AG12" s="112">
        <f t="shared" ref="AG12:AG24" si="6">M12-Z12</f>
        <v>0</v>
      </c>
      <c r="AH12" s="112">
        <f t="shared" ref="AH12:AH24" si="7">O12-AA12</f>
        <v>0</v>
      </c>
      <c r="AI12" s="112">
        <f t="shared" ref="AI12:AI24" si="8">P12-AB12</f>
        <v>0</v>
      </c>
      <c r="AJ12" s="112">
        <f t="shared" ref="AJ12:AJ24" si="9">Q12-AC12</f>
        <v>0</v>
      </c>
      <c r="AL12" s="7">
        <f t="shared" ref="AL12:AL23" si="10">VLOOKUP(B12,$AM$11:$AN$99,2,FALSE)</f>
        <v>175</v>
      </c>
      <c r="AM12" s="7">
        <v>540002</v>
      </c>
      <c r="AN12" s="7">
        <v>16</v>
      </c>
    </row>
    <row r="13" spans="1:40" ht="47.25" x14ac:dyDescent="0.25">
      <c r="A13" s="253">
        <v>3</v>
      </c>
      <c r="B13" s="148">
        <v>510004</v>
      </c>
      <c r="C13" s="148" t="s">
        <v>253</v>
      </c>
      <c r="D13" s="148" t="s">
        <v>254</v>
      </c>
      <c r="E13" s="151" t="s">
        <v>255</v>
      </c>
      <c r="F13" s="151" t="s">
        <v>115</v>
      </c>
      <c r="G13" s="321">
        <v>33</v>
      </c>
      <c r="H13" s="321">
        <v>33</v>
      </c>
      <c r="I13" s="189">
        <v>32</v>
      </c>
      <c r="J13" s="325">
        <v>33</v>
      </c>
      <c r="K13" s="321">
        <v>33</v>
      </c>
      <c r="L13" s="191">
        <v>30</v>
      </c>
      <c r="M13" s="153">
        <f t="shared" si="2"/>
        <v>29</v>
      </c>
      <c r="N13" s="191">
        <v>32</v>
      </c>
      <c r="O13" s="171">
        <f t="shared" si="0"/>
        <v>32</v>
      </c>
      <c r="P13" s="283">
        <v>32</v>
      </c>
      <c r="Q13" s="283">
        <v>32</v>
      </c>
      <c r="R13" s="108"/>
      <c r="S13" s="3"/>
      <c r="T13" s="7">
        <f t="shared" si="1"/>
        <v>32</v>
      </c>
      <c r="U13" s="3"/>
      <c r="V13" s="3"/>
      <c r="W13" s="7">
        <v>33</v>
      </c>
      <c r="X13" s="7">
        <v>33</v>
      </c>
      <c r="Y13" s="7">
        <v>32</v>
      </c>
      <c r="Z13" s="7">
        <v>30</v>
      </c>
      <c r="AA13" s="7">
        <v>32</v>
      </c>
      <c r="AB13" s="7">
        <v>32</v>
      </c>
      <c r="AC13" s="7">
        <v>32</v>
      </c>
      <c r="AD13" s="112">
        <f t="shared" si="3"/>
        <v>0</v>
      </c>
      <c r="AE13" s="112">
        <f t="shared" si="4"/>
        <v>0</v>
      </c>
      <c r="AF13" s="112">
        <f t="shared" si="5"/>
        <v>1</v>
      </c>
      <c r="AG13" s="112">
        <f t="shared" si="6"/>
        <v>-1</v>
      </c>
      <c r="AH13" s="112">
        <f t="shared" si="7"/>
        <v>0</v>
      </c>
      <c r="AI13" s="112">
        <f t="shared" si="8"/>
        <v>0</v>
      </c>
      <c r="AJ13" s="112">
        <f t="shared" si="9"/>
        <v>0</v>
      </c>
      <c r="AL13" s="7">
        <f t="shared" si="10"/>
        <v>33</v>
      </c>
      <c r="AM13" s="7">
        <v>600008</v>
      </c>
      <c r="AN13" s="7">
        <v>14</v>
      </c>
    </row>
    <row r="14" spans="1:40" ht="47.25" x14ac:dyDescent="0.25">
      <c r="A14" s="253">
        <v>4</v>
      </c>
      <c r="B14" s="148">
        <v>540002</v>
      </c>
      <c r="C14" s="148" t="s">
        <v>256</v>
      </c>
      <c r="D14" s="148" t="s">
        <v>257</v>
      </c>
      <c r="E14" s="151" t="s">
        <v>258</v>
      </c>
      <c r="F14" s="151" t="s">
        <v>115</v>
      </c>
      <c r="G14" s="321">
        <v>17</v>
      </c>
      <c r="H14" s="321">
        <v>17</v>
      </c>
      <c r="I14" s="189">
        <v>16</v>
      </c>
      <c r="J14" s="325">
        <v>16</v>
      </c>
      <c r="K14" s="321">
        <v>16</v>
      </c>
      <c r="L14" s="191">
        <v>13</v>
      </c>
      <c r="M14" s="153">
        <f t="shared" si="2"/>
        <v>13</v>
      </c>
      <c r="N14" s="191">
        <v>16</v>
      </c>
      <c r="O14" s="171">
        <f t="shared" si="0"/>
        <v>16</v>
      </c>
      <c r="P14" s="283">
        <v>16</v>
      </c>
      <c r="Q14" s="283">
        <v>16</v>
      </c>
      <c r="R14" s="108"/>
      <c r="S14" s="3"/>
      <c r="T14" s="7">
        <f t="shared" si="1"/>
        <v>15.75</v>
      </c>
      <c r="U14" s="3"/>
      <c r="V14" s="3"/>
      <c r="W14" s="7">
        <v>17</v>
      </c>
      <c r="X14" s="7">
        <v>17</v>
      </c>
      <c r="Y14" s="7">
        <v>16</v>
      </c>
      <c r="Z14" s="7">
        <v>13</v>
      </c>
      <c r="AA14" s="7">
        <v>16</v>
      </c>
      <c r="AB14" s="7">
        <v>16</v>
      </c>
      <c r="AC14" s="7">
        <v>16</v>
      </c>
      <c r="AD14" s="112">
        <f t="shared" si="3"/>
        <v>0</v>
      </c>
      <c r="AE14" s="112">
        <f t="shared" si="4"/>
        <v>0</v>
      </c>
      <c r="AF14" s="112">
        <f t="shared" si="5"/>
        <v>0</v>
      </c>
      <c r="AG14" s="112">
        <f t="shared" si="6"/>
        <v>0</v>
      </c>
      <c r="AH14" s="112">
        <f t="shared" si="7"/>
        <v>0</v>
      </c>
      <c r="AI14" s="112">
        <f t="shared" si="8"/>
        <v>0</v>
      </c>
      <c r="AJ14" s="112">
        <f t="shared" si="9"/>
        <v>0</v>
      </c>
      <c r="AL14" s="7">
        <f t="shared" si="10"/>
        <v>16</v>
      </c>
      <c r="AM14" s="7">
        <v>650005</v>
      </c>
      <c r="AN14" s="7">
        <v>16</v>
      </c>
    </row>
    <row r="15" spans="1:40" ht="47.25" x14ac:dyDescent="0.25">
      <c r="A15" s="253">
        <v>5</v>
      </c>
      <c r="B15" s="148">
        <v>600008</v>
      </c>
      <c r="C15" s="148" t="s">
        <v>261</v>
      </c>
      <c r="D15" s="150" t="s">
        <v>262</v>
      </c>
      <c r="E15" s="151" t="s">
        <v>263</v>
      </c>
      <c r="F15" s="151" t="s">
        <v>115</v>
      </c>
      <c r="G15" s="321">
        <v>16</v>
      </c>
      <c r="H15" s="321">
        <v>16</v>
      </c>
      <c r="I15" s="189">
        <v>14</v>
      </c>
      <c r="J15" s="325">
        <v>14</v>
      </c>
      <c r="K15" s="321">
        <v>14</v>
      </c>
      <c r="L15" s="191">
        <v>11</v>
      </c>
      <c r="M15" s="153">
        <f t="shared" si="2"/>
        <v>11</v>
      </c>
      <c r="N15" s="191">
        <v>14</v>
      </c>
      <c r="O15" s="171">
        <f t="shared" si="0"/>
        <v>14</v>
      </c>
      <c r="P15" s="283">
        <v>14</v>
      </c>
      <c r="Q15" s="283">
        <v>14</v>
      </c>
      <c r="R15" s="108"/>
      <c r="S15" s="3"/>
      <c r="T15" s="7">
        <f t="shared" si="1"/>
        <v>14.25</v>
      </c>
      <c r="U15" s="3"/>
      <c r="V15" s="3"/>
      <c r="W15" s="7">
        <v>16</v>
      </c>
      <c r="X15" s="7">
        <v>16</v>
      </c>
      <c r="Y15" s="7">
        <v>14</v>
      </c>
      <c r="Z15" s="7">
        <v>11</v>
      </c>
      <c r="AA15" s="7">
        <v>14</v>
      </c>
      <c r="AB15" s="7">
        <v>14</v>
      </c>
      <c r="AC15" s="7">
        <v>14</v>
      </c>
      <c r="AD15" s="112">
        <f t="shared" si="3"/>
        <v>0</v>
      </c>
      <c r="AE15" s="112">
        <f t="shared" si="4"/>
        <v>0</v>
      </c>
      <c r="AF15" s="112">
        <f t="shared" si="5"/>
        <v>0</v>
      </c>
      <c r="AG15" s="112">
        <f t="shared" si="6"/>
        <v>0</v>
      </c>
      <c r="AH15" s="112">
        <f t="shared" si="7"/>
        <v>0</v>
      </c>
      <c r="AI15" s="112">
        <f t="shared" si="8"/>
        <v>0</v>
      </c>
      <c r="AJ15" s="112">
        <f t="shared" si="9"/>
        <v>0</v>
      </c>
      <c r="AL15" s="7">
        <f t="shared" si="10"/>
        <v>14</v>
      </c>
      <c r="AM15" s="7">
        <v>700001</v>
      </c>
      <c r="AN15" s="7">
        <v>17</v>
      </c>
    </row>
    <row r="16" spans="1:40" ht="47.25" x14ac:dyDescent="0.25">
      <c r="A16" s="253">
        <v>6</v>
      </c>
      <c r="B16" s="148">
        <v>650005</v>
      </c>
      <c r="C16" s="148" t="s">
        <v>264</v>
      </c>
      <c r="D16" s="148" t="s">
        <v>265</v>
      </c>
      <c r="E16" s="151" t="s">
        <v>266</v>
      </c>
      <c r="F16" s="151" t="s">
        <v>115</v>
      </c>
      <c r="G16" s="321">
        <v>16</v>
      </c>
      <c r="H16" s="321">
        <v>16</v>
      </c>
      <c r="I16" s="189">
        <v>12</v>
      </c>
      <c r="J16" s="325">
        <v>16</v>
      </c>
      <c r="K16" s="321">
        <v>16</v>
      </c>
      <c r="L16" s="191">
        <v>10</v>
      </c>
      <c r="M16" s="153">
        <f t="shared" si="2"/>
        <v>6</v>
      </c>
      <c r="N16" s="191">
        <v>14</v>
      </c>
      <c r="O16" s="171">
        <f t="shared" si="0"/>
        <v>14</v>
      </c>
      <c r="P16" s="283">
        <v>14</v>
      </c>
      <c r="Q16" s="283">
        <v>14</v>
      </c>
      <c r="R16" s="108"/>
      <c r="S16" s="3"/>
      <c r="T16" s="7">
        <f t="shared" si="1"/>
        <v>13.5</v>
      </c>
      <c r="U16" s="3"/>
      <c r="V16" s="3"/>
      <c r="W16" s="7">
        <v>16</v>
      </c>
      <c r="X16" s="7">
        <v>16</v>
      </c>
      <c r="Y16" s="7">
        <v>12</v>
      </c>
      <c r="Z16" s="7">
        <v>10</v>
      </c>
      <c r="AA16" s="7">
        <v>14</v>
      </c>
      <c r="AB16" s="7">
        <v>14</v>
      </c>
      <c r="AC16" s="7">
        <v>14</v>
      </c>
      <c r="AD16" s="112">
        <f t="shared" si="3"/>
        <v>0</v>
      </c>
      <c r="AE16" s="112">
        <f t="shared" si="4"/>
        <v>0</v>
      </c>
      <c r="AF16" s="112">
        <f t="shared" si="5"/>
        <v>4</v>
      </c>
      <c r="AG16" s="112">
        <f t="shared" si="6"/>
        <v>-4</v>
      </c>
      <c r="AH16" s="112">
        <f t="shared" si="7"/>
        <v>0</v>
      </c>
      <c r="AI16" s="112">
        <f t="shared" si="8"/>
        <v>0</v>
      </c>
      <c r="AJ16" s="112">
        <f t="shared" si="9"/>
        <v>0</v>
      </c>
      <c r="AL16" s="7">
        <f t="shared" si="10"/>
        <v>16</v>
      </c>
      <c r="AM16" s="7">
        <v>790004</v>
      </c>
      <c r="AN16" s="7">
        <v>5</v>
      </c>
    </row>
    <row r="17" spans="1:40" ht="47.25" x14ac:dyDescent="0.25">
      <c r="A17" s="253">
        <v>7</v>
      </c>
      <c r="B17" s="148">
        <v>700001</v>
      </c>
      <c r="C17" s="148" t="s">
        <v>267</v>
      </c>
      <c r="D17" s="148" t="s">
        <v>268</v>
      </c>
      <c r="E17" s="151" t="s">
        <v>269</v>
      </c>
      <c r="F17" s="151" t="s">
        <v>115</v>
      </c>
      <c r="G17" s="321">
        <v>16</v>
      </c>
      <c r="H17" s="321">
        <v>17</v>
      </c>
      <c r="I17" s="189">
        <v>16</v>
      </c>
      <c r="J17" s="325">
        <v>17</v>
      </c>
      <c r="K17" s="321">
        <v>17</v>
      </c>
      <c r="L17" s="191">
        <v>19</v>
      </c>
      <c r="M17" s="153">
        <f t="shared" si="2"/>
        <v>18</v>
      </c>
      <c r="N17" s="191">
        <v>17</v>
      </c>
      <c r="O17" s="171">
        <f t="shared" si="0"/>
        <v>17</v>
      </c>
      <c r="P17" s="283">
        <v>17</v>
      </c>
      <c r="Q17" s="283">
        <v>17</v>
      </c>
      <c r="R17" s="108"/>
      <c r="S17" s="3"/>
      <c r="T17" s="7">
        <f t="shared" si="1"/>
        <v>17</v>
      </c>
      <c r="U17" s="3"/>
      <c r="V17" s="3"/>
      <c r="W17" s="7">
        <v>16</v>
      </c>
      <c r="X17" s="7">
        <v>17</v>
      </c>
      <c r="Y17" s="7">
        <v>16</v>
      </c>
      <c r="Z17" s="7">
        <v>19</v>
      </c>
      <c r="AA17" s="7">
        <v>17</v>
      </c>
      <c r="AB17" s="7">
        <v>17</v>
      </c>
      <c r="AC17" s="7">
        <v>17</v>
      </c>
      <c r="AD17" s="112">
        <f t="shared" si="3"/>
        <v>0</v>
      </c>
      <c r="AE17" s="112">
        <f t="shared" si="4"/>
        <v>0</v>
      </c>
      <c r="AF17" s="112">
        <f t="shared" si="5"/>
        <v>1</v>
      </c>
      <c r="AG17" s="112">
        <f t="shared" si="6"/>
        <v>-1</v>
      </c>
      <c r="AH17" s="112">
        <f t="shared" si="7"/>
        <v>0</v>
      </c>
      <c r="AI17" s="112">
        <f t="shared" si="8"/>
        <v>0</v>
      </c>
      <c r="AJ17" s="112">
        <f t="shared" si="9"/>
        <v>0</v>
      </c>
      <c r="AL17" s="7">
        <f t="shared" si="10"/>
        <v>17</v>
      </c>
      <c r="AM17" s="7">
        <v>820001</v>
      </c>
      <c r="AN17" s="7">
        <v>5</v>
      </c>
    </row>
    <row r="18" spans="1:40" ht="47.25" x14ac:dyDescent="0.25">
      <c r="A18" s="253">
        <v>8</v>
      </c>
      <c r="B18" s="148">
        <v>790004</v>
      </c>
      <c r="C18" s="148" t="s">
        <v>270</v>
      </c>
      <c r="D18" s="148" t="s">
        <v>271</v>
      </c>
      <c r="E18" s="151" t="s">
        <v>272</v>
      </c>
      <c r="F18" s="151" t="s">
        <v>115</v>
      </c>
      <c r="G18" s="321">
        <v>5</v>
      </c>
      <c r="H18" s="321">
        <v>5</v>
      </c>
      <c r="I18" s="189">
        <v>5</v>
      </c>
      <c r="J18" s="325">
        <v>5</v>
      </c>
      <c r="K18" s="321">
        <v>5</v>
      </c>
      <c r="L18" s="191">
        <v>13</v>
      </c>
      <c r="M18" s="153">
        <f t="shared" si="2"/>
        <v>13</v>
      </c>
      <c r="N18" s="191">
        <v>7</v>
      </c>
      <c r="O18" s="171">
        <f t="shared" si="0"/>
        <v>7</v>
      </c>
      <c r="P18" s="283">
        <v>7</v>
      </c>
      <c r="Q18" s="283">
        <v>7</v>
      </c>
      <c r="R18" s="108"/>
      <c r="S18" s="3"/>
      <c r="T18" s="7">
        <f t="shared" si="1"/>
        <v>7</v>
      </c>
      <c r="U18" s="3"/>
      <c r="V18" s="3"/>
      <c r="W18" s="7">
        <v>5</v>
      </c>
      <c r="X18" s="7">
        <v>5</v>
      </c>
      <c r="Y18" s="7">
        <v>5</v>
      </c>
      <c r="Z18" s="7">
        <v>13</v>
      </c>
      <c r="AA18" s="7">
        <v>7</v>
      </c>
      <c r="AB18" s="7">
        <v>7</v>
      </c>
      <c r="AC18" s="7">
        <v>7</v>
      </c>
      <c r="AD18" s="112">
        <f t="shared" si="3"/>
        <v>0</v>
      </c>
      <c r="AE18" s="112">
        <f t="shared" si="4"/>
        <v>0</v>
      </c>
      <c r="AF18" s="112">
        <f t="shared" si="5"/>
        <v>0</v>
      </c>
      <c r="AG18" s="112">
        <f t="shared" si="6"/>
        <v>0</v>
      </c>
      <c r="AH18" s="112">
        <f t="shared" si="7"/>
        <v>0</v>
      </c>
      <c r="AI18" s="112">
        <f t="shared" si="8"/>
        <v>0</v>
      </c>
      <c r="AJ18" s="112">
        <f t="shared" si="9"/>
        <v>0</v>
      </c>
      <c r="AL18" s="7">
        <f t="shared" si="10"/>
        <v>5</v>
      </c>
      <c r="AM18" s="7">
        <v>830003</v>
      </c>
      <c r="AN18" s="7">
        <v>12</v>
      </c>
    </row>
    <row r="19" spans="1:40" ht="47.25" x14ac:dyDescent="0.25">
      <c r="A19" s="253">
        <v>9</v>
      </c>
      <c r="B19" s="148">
        <v>820001</v>
      </c>
      <c r="C19" s="148" t="s">
        <v>273</v>
      </c>
      <c r="D19" s="148" t="s">
        <v>274</v>
      </c>
      <c r="E19" s="151" t="s">
        <v>275</v>
      </c>
      <c r="F19" s="151" t="s">
        <v>115</v>
      </c>
      <c r="G19" s="321">
        <v>6</v>
      </c>
      <c r="H19" s="321">
        <v>6</v>
      </c>
      <c r="I19" s="189">
        <v>6</v>
      </c>
      <c r="J19" s="325">
        <v>5</v>
      </c>
      <c r="K19" s="321">
        <v>5</v>
      </c>
      <c r="L19" s="191">
        <v>6</v>
      </c>
      <c r="M19" s="153">
        <f t="shared" si="2"/>
        <v>7</v>
      </c>
      <c r="N19" s="191">
        <v>6</v>
      </c>
      <c r="O19" s="171">
        <f t="shared" si="0"/>
        <v>6</v>
      </c>
      <c r="P19" s="283">
        <v>6</v>
      </c>
      <c r="Q19" s="283">
        <v>6</v>
      </c>
      <c r="R19" s="108"/>
      <c r="S19" s="3"/>
      <c r="T19" s="7">
        <f t="shared" si="1"/>
        <v>6</v>
      </c>
      <c r="U19" s="3"/>
      <c r="V19" s="3"/>
      <c r="W19" s="7">
        <v>6</v>
      </c>
      <c r="X19" s="7">
        <v>6</v>
      </c>
      <c r="Y19" s="7">
        <v>6</v>
      </c>
      <c r="Z19" s="7">
        <v>6</v>
      </c>
      <c r="AA19" s="7">
        <v>6</v>
      </c>
      <c r="AB19" s="7">
        <v>6</v>
      </c>
      <c r="AC19" s="7">
        <v>6</v>
      </c>
      <c r="AD19" s="112">
        <f t="shared" si="3"/>
        <v>0</v>
      </c>
      <c r="AE19" s="112">
        <f t="shared" si="4"/>
        <v>0</v>
      </c>
      <c r="AF19" s="112">
        <f t="shared" si="5"/>
        <v>-1</v>
      </c>
      <c r="AG19" s="112">
        <f t="shared" si="6"/>
        <v>1</v>
      </c>
      <c r="AH19" s="112">
        <f t="shared" si="7"/>
        <v>0</v>
      </c>
      <c r="AI19" s="112">
        <f t="shared" si="8"/>
        <v>0</v>
      </c>
      <c r="AJ19" s="112">
        <f t="shared" si="9"/>
        <v>0</v>
      </c>
      <c r="AL19" s="7">
        <f t="shared" si="10"/>
        <v>5</v>
      </c>
      <c r="AM19" s="4">
        <v>880007</v>
      </c>
      <c r="AN19" s="4">
        <v>41</v>
      </c>
    </row>
    <row r="20" spans="1:40" ht="47.25" x14ac:dyDescent="0.25">
      <c r="A20" s="253">
        <v>10</v>
      </c>
      <c r="B20" s="148">
        <v>830003</v>
      </c>
      <c r="C20" s="148" t="s">
        <v>276</v>
      </c>
      <c r="D20" s="148" t="s">
        <v>277</v>
      </c>
      <c r="E20" s="151" t="s">
        <v>278</v>
      </c>
      <c r="F20" s="151" t="s">
        <v>115</v>
      </c>
      <c r="G20" s="321">
        <v>14</v>
      </c>
      <c r="H20" s="321">
        <v>14</v>
      </c>
      <c r="I20" s="189">
        <v>12</v>
      </c>
      <c r="J20" s="325">
        <v>12</v>
      </c>
      <c r="K20" s="321">
        <v>12</v>
      </c>
      <c r="L20" s="191">
        <v>9</v>
      </c>
      <c r="M20" s="153">
        <f t="shared" si="2"/>
        <v>9</v>
      </c>
      <c r="N20" s="191">
        <v>12</v>
      </c>
      <c r="O20" s="171">
        <f t="shared" si="0"/>
        <v>12</v>
      </c>
      <c r="P20" s="283">
        <v>12</v>
      </c>
      <c r="Q20" s="283">
        <v>12</v>
      </c>
      <c r="R20" s="108"/>
      <c r="S20" s="3"/>
      <c r="T20" s="7">
        <f t="shared" si="1"/>
        <v>12.25</v>
      </c>
      <c r="U20" s="3"/>
      <c r="V20" s="3"/>
      <c r="W20" s="7">
        <v>14</v>
      </c>
      <c r="X20" s="7">
        <v>14</v>
      </c>
      <c r="Y20" s="7">
        <v>12</v>
      </c>
      <c r="Z20" s="7">
        <v>9</v>
      </c>
      <c r="AA20" s="7">
        <v>12</v>
      </c>
      <c r="AB20" s="7">
        <v>12</v>
      </c>
      <c r="AC20" s="7">
        <v>12</v>
      </c>
      <c r="AD20" s="112">
        <f t="shared" si="3"/>
        <v>0</v>
      </c>
      <c r="AE20" s="112">
        <f t="shared" si="4"/>
        <v>0</v>
      </c>
      <c r="AF20" s="112">
        <f t="shared" si="5"/>
        <v>0</v>
      </c>
      <c r="AG20" s="112">
        <f t="shared" si="6"/>
        <v>0</v>
      </c>
      <c r="AH20" s="112">
        <f t="shared" si="7"/>
        <v>0</v>
      </c>
      <c r="AI20" s="112">
        <f t="shared" si="8"/>
        <v>0</v>
      </c>
      <c r="AJ20" s="112">
        <f t="shared" si="9"/>
        <v>0</v>
      </c>
      <c r="AL20" s="7">
        <f t="shared" si="10"/>
        <v>12</v>
      </c>
      <c r="AM20" s="4">
        <v>940064</v>
      </c>
      <c r="AN20" s="4">
        <v>30</v>
      </c>
    </row>
    <row r="21" spans="1:40" ht="63" x14ac:dyDescent="0.25">
      <c r="A21" s="253">
        <v>11</v>
      </c>
      <c r="B21" s="148">
        <v>880007</v>
      </c>
      <c r="C21" s="148" t="s">
        <v>279</v>
      </c>
      <c r="D21" s="148" t="s">
        <v>280</v>
      </c>
      <c r="E21" s="151" t="s">
        <v>281</v>
      </c>
      <c r="F21" s="151" t="s">
        <v>115</v>
      </c>
      <c r="G21" s="321">
        <v>40</v>
      </c>
      <c r="H21" s="321">
        <v>41</v>
      </c>
      <c r="I21" s="189">
        <v>40</v>
      </c>
      <c r="J21" s="325">
        <v>41</v>
      </c>
      <c r="K21" s="321">
        <v>41</v>
      </c>
      <c r="L21" s="191">
        <v>37</v>
      </c>
      <c r="M21" s="153">
        <f t="shared" si="2"/>
        <v>36</v>
      </c>
      <c r="N21" s="323">
        <v>39</v>
      </c>
      <c r="O21" s="171">
        <v>39.4</v>
      </c>
      <c r="P21" s="283">
        <v>39</v>
      </c>
      <c r="Q21" s="283">
        <v>39</v>
      </c>
      <c r="R21" s="108"/>
      <c r="S21" s="3"/>
      <c r="T21" s="7">
        <f t="shared" si="1"/>
        <v>39.5</v>
      </c>
      <c r="U21" s="3"/>
      <c r="V21" s="3"/>
      <c r="W21" s="7">
        <v>40</v>
      </c>
      <c r="X21" s="7">
        <v>41</v>
      </c>
      <c r="Y21" s="7">
        <v>40</v>
      </c>
      <c r="Z21" s="7">
        <v>37</v>
      </c>
      <c r="AA21" s="113">
        <v>39</v>
      </c>
      <c r="AB21" s="7">
        <v>39</v>
      </c>
      <c r="AC21" s="7">
        <v>39</v>
      </c>
      <c r="AD21" s="112">
        <f t="shared" si="3"/>
        <v>0</v>
      </c>
      <c r="AE21" s="112">
        <f t="shared" si="4"/>
        <v>0</v>
      </c>
      <c r="AF21" s="112">
        <f t="shared" si="5"/>
        <v>1</v>
      </c>
      <c r="AG21" s="112">
        <f t="shared" si="6"/>
        <v>-1</v>
      </c>
      <c r="AH21" s="112">
        <f t="shared" si="7"/>
        <v>0.39999999999999858</v>
      </c>
      <c r="AI21" s="112">
        <f t="shared" si="8"/>
        <v>0</v>
      </c>
      <c r="AJ21" s="112">
        <f t="shared" si="9"/>
        <v>0</v>
      </c>
      <c r="AL21" s="7">
        <f t="shared" si="10"/>
        <v>41</v>
      </c>
      <c r="AM21" s="4">
        <v>940067</v>
      </c>
      <c r="AN21" s="4">
        <v>175</v>
      </c>
    </row>
    <row r="22" spans="1:40" ht="63" x14ac:dyDescent="0.25">
      <c r="A22" s="253">
        <v>12</v>
      </c>
      <c r="B22" s="148">
        <v>940087</v>
      </c>
      <c r="C22" s="148" t="s">
        <v>282</v>
      </c>
      <c r="D22" s="150" t="s">
        <v>283</v>
      </c>
      <c r="E22" s="180" t="s">
        <v>284</v>
      </c>
      <c r="F22" s="151" t="s">
        <v>115</v>
      </c>
      <c r="G22" s="181">
        <v>41</v>
      </c>
      <c r="H22" s="181">
        <v>41</v>
      </c>
      <c r="I22" s="189">
        <v>50</v>
      </c>
      <c r="J22" s="325">
        <v>39</v>
      </c>
      <c r="K22" s="181">
        <v>39</v>
      </c>
      <c r="L22" s="322">
        <v>68</v>
      </c>
      <c r="M22" s="153">
        <f t="shared" si="2"/>
        <v>79</v>
      </c>
      <c r="N22" s="324">
        <v>50</v>
      </c>
      <c r="O22" s="171">
        <f>ROUND((G22+H22+K22+M22)/4,0)</f>
        <v>50</v>
      </c>
      <c r="P22" s="283">
        <v>50</v>
      </c>
      <c r="Q22" s="283">
        <v>50</v>
      </c>
      <c r="R22" s="108"/>
      <c r="S22" s="3"/>
      <c r="T22" s="7">
        <f t="shared" si="1"/>
        <v>50</v>
      </c>
      <c r="U22" s="3"/>
      <c r="V22" s="3"/>
      <c r="W22" s="7">
        <v>41</v>
      </c>
      <c r="X22" s="7">
        <v>41</v>
      </c>
      <c r="Y22" s="7">
        <v>50</v>
      </c>
      <c r="Z22" s="7">
        <v>68</v>
      </c>
      <c r="AA22" s="7">
        <v>50</v>
      </c>
      <c r="AB22" s="7">
        <v>50</v>
      </c>
      <c r="AC22" s="7">
        <v>50</v>
      </c>
      <c r="AD22" s="112">
        <f t="shared" si="3"/>
        <v>0</v>
      </c>
      <c r="AE22" s="112">
        <f t="shared" si="4"/>
        <v>0</v>
      </c>
      <c r="AF22" s="112">
        <f t="shared" si="5"/>
        <v>-11</v>
      </c>
      <c r="AG22" s="112">
        <f t="shared" si="6"/>
        <v>11</v>
      </c>
      <c r="AH22" s="112">
        <f t="shared" si="7"/>
        <v>0</v>
      </c>
      <c r="AI22" s="112">
        <f t="shared" si="8"/>
        <v>0</v>
      </c>
      <c r="AJ22" s="112">
        <f t="shared" si="9"/>
        <v>0</v>
      </c>
      <c r="AL22" s="7">
        <f t="shared" si="10"/>
        <v>39</v>
      </c>
      <c r="AM22" s="4">
        <v>940087</v>
      </c>
      <c r="AN22" s="4">
        <v>39</v>
      </c>
    </row>
    <row r="23" spans="1:40" ht="47.25" x14ac:dyDescent="0.25">
      <c r="A23" s="253">
        <v>13</v>
      </c>
      <c r="B23" s="148"/>
      <c r="C23" s="148" t="s">
        <v>288</v>
      </c>
      <c r="D23" s="150" t="s">
        <v>135</v>
      </c>
      <c r="E23" s="254" t="s">
        <v>289</v>
      </c>
      <c r="F23" s="151" t="s">
        <v>115</v>
      </c>
      <c r="G23" s="321">
        <v>211</v>
      </c>
      <c r="H23" s="321">
        <v>213</v>
      </c>
      <c r="I23" s="189">
        <v>205</v>
      </c>
      <c r="J23" s="325">
        <v>207</v>
      </c>
      <c r="K23" s="321">
        <v>207</v>
      </c>
      <c r="L23" s="191">
        <v>191</v>
      </c>
      <c r="M23" s="153">
        <f t="shared" si="2"/>
        <v>189</v>
      </c>
      <c r="N23" s="191">
        <v>205</v>
      </c>
      <c r="O23" s="171">
        <f>ROUND((G23+H23+K23+M23)/4,0)</f>
        <v>205</v>
      </c>
      <c r="P23" s="283">
        <v>205</v>
      </c>
      <c r="Q23" s="283">
        <v>205</v>
      </c>
      <c r="R23" s="108"/>
      <c r="T23" s="7">
        <f t="shared" si="1"/>
        <v>205</v>
      </c>
      <c r="U23" s="3"/>
      <c r="V23" s="3"/>
      <c r="W23" s="7">
        <v>211</v>
      </c>
      <c r="X23" s="7">
        <v>213</v>
      </c>
      <c r="Y23" s="7">
        <v>205</v>
      </c>
      <c r="Z23" s="7">
        <v>191</v>
      </c>
      <c r="AA23" s="7">
        <v>205</v>
      </c>
      <c r="AB23" s="7">
        <v>205</v>
      </c>
      <c r="AC23" s="7">
        <v>205</v>
      </c>
      <c r="AD23" s="112">
        <f t="shared" si="3"/>
        <v>0</v>
      </c>
      <c r="AE23" s="112">
        <f t="shared" si="4"/>
        <v>0</v>
      </c>
      <c r="AF23" s="112">
        <f t="shared" si="5"/>
        <v>2</v>
      </c>
      <c r="AG23" s="112">
        <f t="shared" si="6"/>
        <v>-2</v>
      </c>
      <c r="AH23" s="112">
        <f t="shared" si="7"/>
        <v>0</v>
      </c>
      <c r="AI23" s="112">
        <f t="shared" si="8"/>
        <v>0</v>
      </c>
      <c r="AJ23" s="112">
        <f t="shared" si="9"/>
        <v>0</v>
      </c>
      <c r="AL23" s="7" t="e">
        <f t="shared" si="10"/>
        <v>#N/A</v>
      </c>
    </row>
    <row r="24" spans="1:40" x14ac:dyDescent="0.25">
      <c r="A24" s="255"/>
      <c r="B24" s="255"/>
      <c r="C24" s="255"/>
      <c r="D24" s="255"/>
      <c r="E24" s="381" t="s">
        <v>7</v>
      </c>
      <c r="F24" s="381"/>
      <c r="G24" s="153">
        <f>SUM(G11:G23)</f>
        <v>618</v>
      </c>
      <c r="H24" s="153">
        <f t="shared" ref="H24:N24" si="11">SUM(H11:H23)</f>
        <v>622</v>
      </c>
      <c r="I24" s="191">
        <f t="shared" si="11"/>
        <v>608</v>
      </c>
      <c r="J24" s="325">
        <f t="shared" si="11"/>
        <v>610</v>
      </c>
      <c r="K24" s="153">
        <f t="shared" si="11"/>
        <v>610</v>
      </c>
      <c r="L24" s="191">
        <f t="shared" si="11"/>
        <v>607</v>
      </c>
      <c r="M24" s="153">
        <f t="shared" si="11"/>
        <v>605</v>
      </c>
      <c r="N24" s="191">
        <f t="shared" si="11"/>
        <v>614</v>
      </c>
      <c r="O24" s="171">
        <f>ROUND((G24+H24+K24+M24)/4,0)</f>
        <v>614</v>
      </c>
      <c r="P24" s="283">
        <f>SUM(P11:P23)</f>
        <v>614</v>
      </c>
      <c r="Q24" s="283">
        <f>SUM(Q11:Q23)</f>
        <v>614</v>
      </c>
      <c r="R24" s="84"/>
      <c r="S24" s="3"/>
      <c r="T24" s="7"/>
      <c r="U24" s="3"/>
      <c r="V24" s="3"/>
      <c r="W24" s="7">
        <f>SUM(W11:W23)</f>
        <v>618</v>
      </c>
      <c r="X24" s="7">
        <f t="shared" ref="X24:AC24" si="12">SUM(X11:X23)</f>
        <v>622</v>
      </c>
      <c r="Y24" s="7">
        <f t="shared" si="12"/>
        <v>608</v>
      </c>
      <c r="Z24" s="7">
        <f t="shared" si="12"/>
        <v>607</v>
      </c>
      <c r="AA24" s="7">
        <f t="shared" si="12"/>
        <v>614</v>
      </c>
      <c r="AB24" s="7">
        <f t="shared" si="12"/>
        <v>614</v>
      </c>
      <c r="AC24" s="7">
        <f t="shared" si="12"/>
        <v>614</v>
      </c>
      <c r="AD24" s="112">
        <f t="shared" si="3"/>
        <v>0</v>
      </c>
      <c r="AE24" s="112">
        <f t="shared" si="4"/>
        <v>0</v>
      </c>
      <c r="AF24" s="112">
        <f t="shared" si="5"/>
        <v>2</v>
      </c>
      <c r="AG24" s="112">
        <f t="shared" si="6"/>
        <v>-2</v>
      </c>
      <c r="AH24" s="112">
        <f t="shared" si="7"/>
        <v>0</v>
      </c>
      <c r="AI24" s="112">
        <f t="shared" si="8"/>
        <v>0</v>
      </c>
      <c r="AJ24" s="112">
        <f t="shared" si="9"/>
        <v>0</v>
      </c>
      <c r="AL24" s="7"/>
    </row>
    <row r="25" spans="1:40" s="4" customFormat="1" x14ac:dyDescent="0.25">
      <c r="A25" s="9"/>
      <c r="B25" s="9"/>
      <c r="C25" s="9"/>
      <c r="D25" s="9"/>
      <c r="E25" s="9"/>
      <c r="F25" s="9"/>
      <c r="G25" s="211"/>
      <c r="H25" s="211"/>
      <c r="I25" s="211"/>
      <c r="J25" s="211"/>
      <c r="K25" s="211"/>
      <c r="L25" s="211"/>
      <c r="M25" s="211"/>
      <c r="N25" s="211"/>
      <c r="O25" s="9"/>
      <c r="P25" s="210"/>
      <c r="Q25" s="210"/>
      <c r="R25" s="210"/>
      <c r="AD25" s="112"/>
      <c r="AE25" s="112"/>
      <c r="AF25" s="112"/>
      <c r="AG25" s="112"/>
      <c r="AH25" s="112"/>
      <c r="AI25" s="112"/>
      <c r="AJ25" s="112"/>
    </row>
    <row r="26" spans="1:40" s="4" customFormat="1" x14ac:dyDescent="0.25">
      <c r="A26" s="9"/>
      <c r="B26" s="9"/>
      <c r="C26" s="9"/>
      <c r="D26" s="9"/>
      <c r="E26" s="9"/>
      <c r="F26" s="9"/>
      <c r="G26" s="211"/>
      <c r="H26" s="211"/>
      <c r="I26" s="211"/>
      <c r="J26" s="211"/>
      <c r="K26" s="211"/>
      <c r="L26" s="211"/>
      <c r="M26" s="211"/>
      <c r="N26" s="211"/>
      <c r="O26" s="9"/>
      <c r="P26" s="210"/>
      <c r="Q26" s="210"/>
      <c r="R26" s="210"/>
    </row>
    <row r="27" spans="1:40" s="4" customFormat="1" x14ac:dyDescent="0.25">
      <c r="A27" s="9"/>
      <c r="B27" s="9"/>
      <c r="C27" s="9"/>
      <c r="D27" s="9"/>
      <c r="E27" s="9"/>
      <c r="F27" s="9"/>
      <c r="G27" s="211"/>
      <c r="H27" s="211"/>
      <c r="I27" s="211"/>
      <c r="J27" s="211"/>
      <c r="K27" s="211"/>
      <c r="L27" s="211"/>
      <c r="M27" s="211"/>
      <c r="N27" s="211"/>
      <c r="O27" s="9"/>
      <c r="P27" s="210"/>
      <c r="Q27" s="210"/>
      <c r="R27" s="210"/>
    </row>
    <row r="28" spans="1:40" s="210" customFormat="1" x14ac:dyDescent="0.25">
      <c r="A28" s="357" t="s">
        <v>8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17"/>
    </row>
    <row r="29" spans="1:40" s="4" customFormat="1" x14ac:dyDescent="0.25">
      <c r="A29" s="9"/>
      <c r="B29" s="9"/>
      <c r="C29" s="9"/>
      <c r="D29" s="9"/>
      <c r="E29" s="9"/>
      <c r="F29" s="9"/>
      <c r="G29" s="211"/>
      <c r="H29" s="211"/>
      <c r="I29" s="211"/>
      <c r="J29" s="211"/>
      <c r="K29" s="211"/>
      <c r="L29" s="211"/>
      <c r="M29" s="211"/>
      <c r="N29" s="211"/>
      <c r="O29" s="9"/>
      <c r="P29" s="210"/>
      <c r="Q29" s="210"/>
      <c r="R29" s="210"/>
    </row>
    <row r="30" spans="1:40" s="4" customFormat="1" x14ac:dyDescent="0.25">
      <c r="A30" s="9"/>
      <c r="B30" s="9"/>
      <c r="C30" s="9"/>
      <c r="D30" s="9"/>
      <c r="E30" s="9"/>
      <c r="F30" s="9"/>
      <c r="G30" s="211"/>
      <c r="H30" s="211"/>
      <c r="I30" s="211"/>
      <c r="J30" s="211"/>
      <c r="K30" s="211"/>
      <c r="L30" s="211"/>
      <c r="M30" s="211"/>
      <c r="N30" s="211"/>
      <c r="O30" s="7"/>
      <c r="P30" s="210"/>
      <c r="Q30" s="210" t="s">
        <v>722</v>
      </c>
      <c r="R30" s="210"/>
    </row>
    <row r="31" spans="1:40" s="4" customFormat="1" x14ac:dyDescent="0.25">
      <c r="A31" s="9"/>
      <c r="B31" s="9"/>
      <c r="C31" s="9"/>
      <c r="D31" s="9"/>
      <c r="E31" s="9"/>
      <c r="F31" s="9"/>
      <c r="G31" s="211"/>
      <c r="H31" s="211"/>
      <c r="I31" s="211"/>
      <c r="J31" s="211"/>
      <c r="K31" s="211"/>
      <c r="L31" s="211"/>
      <c r="M31" s="211"/>
      <c r="N31" s="211"/>
      <c r="O31" s="9"/>
      <c r="P31" s="210"/>
      <c r="Q31" s="210"/>
      <c r="R31" s="210"/>
    </row>
    <row r="32" spans="1:40" s="4" customFormat="1" x14ac:dyDescent="0.25">
      <c r="A32" s="9"/>
      <c r="B32" s="9"/>
      <c r="C32" s="9"/>
      <c r="D32" s="9"/>
      <c r="E32" s="9"/>
      <c r="F32" s="9"/>
      <c r="G32" s="9">
        <f>SUBTOTAL(9,G11:G22)</f>
        <v>407</v>
      </c>
      <c r="H32" s="9">
        <f t="shared" ref="H32:Q32" si="13">SUBTOTAL(9,H11:H22)</f>
        <v>409</v>
      </c>
      <c r="I32" s="9"/>
      <c r="J32" s="9">
        <f t="shared" si="13"/>
        <v>403</v>
      </c>
      <c r="K32" s="9">
        <f>SUBTOTAL(9,K11:K22)</f>
        <v>403</v>
      </c>
      <c r="L32" s="9">
        <f t="shared" si="13"/>
        <v>416</v>
      </c>
      <c r="M32" s="9">
        <f t="shared" si="13"/>
        <v>416</v>
      </c>
      <c r="N32" s="9">
        <f t="shared" si="13"/>
        <v>409</v>
      </c>
      <c r="O32" s="9">
        <f t="shared" si="13"/>
        <v>409.4</v>
      </c>
      <c r="P32" s="9">
        <f t="shared" si="13"/>
        <v>409</v>
      </c>
      <c r="Q32" s="9">
        <f t="shared" si="13"/>
        <v>409</v>
      </c>
      <c r="R32" s="210"/>
    </row>
    <row r="33" spans="1:18" s="4" customFormat="1" x14ac:dyDescent="0.25">
      <c r="A33" s="9"/>
      <c r="B33" s="9"/>
      <c r="C33" s="9"/>
      <c r="D33" s="9"/>
      <c r="E33" s="9"/>
      <c r="F33" s="9"/>
      <c r="G33" s="211"/>
      <c r="H33" s="211"/>
      <c r="I33" s="211"/>
      <c r="J33" s="211"/>
      <c r="K33" s="211"/>
      <c r="L33" s="211"/>
      <c r="M33" s="211"/>
      <c r="N33" s="211"/>
      <c r="O33" s="9"/>
      <c r="P33" s="210"/>
      <c r="Q33" s="210"/>
      <c r="R33" s="210"/>
    </row>
    <row r="34" spans="1:18" s="4" customFormat="1" x14ac:dyDescent="0.25">
      <c r="A34" s="9"/>
      <c r="B34" s="9"/>
      <c r="C34" s="9"/>
      <c r="D34" s="9"/>
      <c r="E34" s="9"/>
      <c r="F34" s="9"/>
      <c r="G34" s="211"/>
      <c r="H34" s="211"/>
      <c r="I34" s="211"/>
      <c r="J34" s="211"/>
      <c r="K34" s="211"/>
      <c r="L34" s="211"/>
      <c r="M34" s="211"/>
      <c r="N34" s="211"/>
      <c r="O34" s="9"/>
      <c r="P34" s="210"/>
      <c r="Q34" s="210"/>
      <c r="R34" s="210"/>
    </row>
  </sheetData>
  <sheetProtection selectLockedCells="1" selectUnlockedCells="1"/>
  <autoFilter ref="A9:R24"/>
  <mergeCells count="9">
    <mergeCell ref="E24:F24"/>
    <mergeCell ref="A28:Q28"/>
    <mergeCell ref="A7:Q7"/>
    <mergeCell ref="A9:A10"/>
    <mergeCell ref="B9:B10"/>
    <mergeCell ref="C9:C10"/>
    <mergeCell ref="D9:D10"/>
    <mergeCell ref="E9:E10"/>
    <mergeCell ref="F9:F10"/>
  </mergeCells>
  <pageMargins left="0.78749999999999998" right="0.39374999999999999" top="0.74791666666666667" bottom="0.39374999999999999" header="0.51180555555555551" footer="0.51180555555555551"/>
  <pageSetup paperSize="9" scale="55" firstPageNumber="0" fitToHeight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G16"/>
  <sheetViews>
    <sheetView view="pageBreakPreview" zoomScaleSheetLayoutView="100" workbookViewId="0">
      <selection activeCell="F1" sqref="F1:G65536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20.28515625" style="21" customWidth="1"/>
    <col min="4" max="4" width="20.42578125" style="4" customWidth="1"/>
    <col min="5" max="5" width="18.140625" style="4" customWidth="1"/>
    <col min="6" max="6" width="9.140625" style="4" customWidth="1"/>
    <col min="7" max="7" width="6.28515625" style="4" customWidth="1"/>
    <col min="8" max="16384" width="9.140625" style="21"/>
  </cols>
  <sheetData>
    <row r="1" spans="1:7" s="4" customFormat="1" ht="15.75" x14ac:dyDescent="0.25">
      <c r="A1" s="10"/>
      <c r="B1" s="10"/>
      <c r="C1" s="10" t="s">
        <v>202</v>
      </c>
      <c r="E1" s="9"/>
    </row>
    <row r="2" spans="1:7" s="4" customFormat="1" ht="28.5" customHeight="1" x14ac:dyDescent="0.25">
      <c r="A2" s="8" t="s">
        <v>1</v>
      </c>
      <c r="B2" s="8"/>
      <c r="C2" s="10" t="s">
        <v>0</v>
      </c>
      <c r="E2" s="9"/>
    </row>
    <row r="3" spans="1:7" s="4" customFormat="1" ht="28.5" customHeight="1" x14ac:dyDescent="0.25">
      <c r="A3" s="8"/>
      <c r="B3" s="8"/>
      <c r="C3" s="8" t="s">
        <v>2</v>
      </c>
      <c r="E3" s="24"/>
    </row>
    <row r="4" spans="1:7" s="4" customFormat="1" ht="15.75" x14ac:dyDescent="0.25">
      <c r="A4" s="10"/>
      <c r="B4" s="10"/>
      <c r="C4" s="8" t="s">
        <v>3</v>
      </c>
      <c r="E4" s="9"/>
    </row>
    <row r="5" spans="1:7" s="4" customFormat="1" ht="15.75" x14ac:dyDescent="0.25">
      <c r="A5" s="10"/>
      <c r="B5" s="10"/>
      <c r="C5" s="10" t="s">
        <v>4</v>
      </c>
      <c r="E5" s="9"/>
    </row>
    <row r="6" spans="1:7" s="4" customFormat="1" ht="33" customHeight="1" x14ac:dyDescent="0.25">
      <c r="A6" s="11"/>
      <c r="B6" s="11"/>
      <c r="C6" s="9"/>
      <c r="D6" s="9"/>
      <c r="E6" s="9"/>
    </row>
    <row r="7" spans="1:7" s="4" customFormat="1" ht="41.25" customHeight="1" x14ac:dyDescent="0.25">
      <c r="A7" s="367" t="s">
        <v>650</v>
      </c>
      <c r="B7" s="367"/>
      <c r="C7" s="367"/>
      <c r="D7" s="367"/>
      <c r="E7" s="367"/>
    </row>
    <row r="8" spans="1:7" s="4" customFormat="1" ht="15.75" customHeight="1" x14ac:dyDescent="0.25">
      <c r="A8" s="15"/>
      <c r="B8" s="15"/>
      <c r="C8" s="15"/>
      <c r="D8" s="10"/>
      <c r="E8" s="10"/>
    </row>
    <row r="9" spans="1:7" s="4" customFormat="1" ht="42" customHeight="1" x14ac:dyDescent="0.25">
      <c r="A9" s="368" t="s">
        <v>5</v>
      </c>
      <c r="B9" s="368" t="s">
        <v>6</v>
      </c>
      <c r="C9" s="368" t="s">
        <v>163</v>
      </c>
      <c r="D9" s="368"/>
      <c r="E9" s="368"/>
    </row>
    <row r="10" spans="1:7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 t="s">
        <v>239</v>
      </c>
    </row>
    <row r="11" spans="1:7" ht="81" customHeight="1" x14ac:dyDescent="0.25">
      <c r="A11" s="25">
        <v>1</v>
      </c>
      <c r="B11" s="76" t="s">
        <v>189</v>
      </c>
      <c r="C11" s="85">
        <v>312</v>
      </c>
      <c r="D11" s="99">
        <f>C11</f>
        <v>312</v>
      </c>
      <c r="E11" s="99">
        <f>C11</f>
        <v>312</v>
      </c>
      <c r="F11" s="7">
        <v>312</v>
      </c>
      <c r="G11" s="103">
        <f>C11-F11</f>
        <v>0</v>
      </c>
    </row>
    <row r="12" spans="1:7" ht="22.5" customHeight="1" x14ac:dyDescent="0.25">
      <c r="A12" s="13"/>
      <c r="B12" s="12" t="s">
        <v>7</v>
      </c>
      <c r="C12" s="85">
        <f>SUM(C11:C11)</f>
        <v>312</v>
      </c>
      <c r="D12" s="86">
        <f>SUM(D11:D11)</f>
        <v>312</v>
      </c>
      <c r="E12" s="86">
        <f>SUM(E11:E11)</f>
        <v>312</v>
      </c>
      <c r="F12" s="4">
        <f>SUM(F11)</f>
        <v>312</v>
      </c>
      <c r="G12" s="103">
        <f>C12-F12</f>
        <v>0</v>
      </c>
    </row>
    <row r="13" spans="1:7" s="4" customFormat="1" ht="18" customHeight="1" x14ac:dyDescent="0.25">
      <c r="A13" s="26"/>
      <c r="B13" s="27"/>
      <c r="C13" s="28"/>
      <c r="D13" s="17"/>
      <c r="E13" s="17"/>
    </row>
    <row r="14" spans="1:7" s="4" customFormat="1" ht="15.75" x14ac:dyDescent="0.25">
      <c r="A14" s="14"/>
      <c r="B14" s="9"/>
      <c r="C14" s="9"/>
      <c r="D14" s="9"/>
      <c r="E14" s="9"/>
    </row>
    <row r="15" spans="1:7" s="4" customFormat="1" ht="15.75" customHeight="1" x14ac:dyDescent="0.25">
      <c r="A15" s="357" t="s">
        <v>8</v>
      </c>
      <c r="B15" s="357"/>
      <c r="C15" s="357"/>
      <c r="D15" s="357"/>
      <c r="E15" s="357"/>
    </row>
    <row r="16" spans="1:7" s="4" customFormat="1" x14ac:dyDescent="0.25"/>
  </sheetData>
  <sheetProtection selectLockedCells="1" selectUnlockedCells="1"/>
  <mergeCells count="5">
    <mergeCell ref="A7:E7"/>
    <mergeCell ref="A9:A10"/>
    <mergeCell ref="B9:B10"/>
    <mergeCell ref="C9:E9"/>
    <mergeCell ref="A15:E15"/>
  </mergeCells>
  <pageMargins left="0.78749999999999998" right="0.39374999999999999" top="0.74791666666666667" bottom="0.39374999999999999" header="0.51180555555555551" footer="0.51180555555555551"/>
  <pageSetup paperSize="9" scale="74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H26"/>
  <sheetViews>
    <sheetView view="pageBreakPreview" zoomScale="60" zoomScaleNormal="100" workbookViewId="0">
      <selection activeCell="F12" sqref="F12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20.28515625" style="21" customWidth="1"/>
    <col min="4" max="4" width="20.42578125" style="21" customWidth="1"/>
    <col min="5" max="5" width="18.140625" style="21" customWidth="1"/>
    <col min="6" max="6" width="12" style="21" customWidth="1"/>
    <col min="7" max="8" width="9.140625" style="21" customWidth="1"/>
    <col min="9" max="16384" width="9.140625" style="21"/>
  </cols>
  <sheetData>
    <row r="1" spans="1:8" s="4" customFormat="1" ht="15.75" x14ac:dyDescent="0.25">
      <c r="A1" s="10"/>
      <c r="B1" s="10"/>
      <c r="C1" s="10" t="s">
        <v>205</v>
      </c>
      <c r="E1" s="9"/>
      <c r="F1" s="9"/>
    </row>
    <row r="2" spans="1:8" s="4" customFormat="1" ht="28.5" customHeight="1" x14ac:dyDescent="0.25">
      <c r="A2" s="8" t="s">
        <v>1</v>
      </c>
      <c r="B2" s="8"/>
      <c r="C2" s="10" t="s">
        <v>0</v>
      </c>
      <c r="E2" s="9"/>
      <c r="F2" s="9"/>
    </row>
    <row r="3" spans="1:8" s="4" customFormat="1" ht="28.5" customHeight="1" x14ac:dyDescent="0.25">
      <c r="A3" s="8"/>
      <c r="B3" s="8"/>
      <c r="C3" s="8" t="s">
        <v>2</v>
      </c>
      <c r="E3" s="24"/>
      <c r="F3" s="24"/>
    </row>
    <row r="4" spans="1:8" s="4" customFormat="1" ht="15.75" x14ac:dyDescent="0.25">
      <c r="A4" s="10"/>
      <c r="B4" s="10"/>
      <c r="C4" s="8" t="s">
        <v>3</v>
      </c>
      <c r="E4" s="9"/>
      <c r="F4" s="9"/>
    </row>
    <row r="5" spans="1:8" s="4" customFormat="1" ht="15.75" x14ac:dyDescent="0.25">
      <c r="A5" s="10"/>
      <c r="B5" s="10"/>
      <c r="C5" s="10" t="s">
        <v>4</v>
      </c>
      <c r="E5" s="9"/>
      <c r="F5" s="9"/>
    </row>
    <row r="6" spans="1:8" s="4" customFormat="1" ht="33" customHeight="1" x14ac:dyDescent="0.25">
      <c r="A6" s="11"/>
      <c r="B6" s="11"/>
      <c r="C6" s="9"/>
      <c r="D6" s="9"/>
      <c r="E6" s="9"/>
      <c r="F6" s="9"/>
    </row>
    <row r="7" spans="1:8" s="4" customFormat="1" ht="44.25" customHeight="1" x14ac:dyDescent="0.25">
      <c r="A7" s="367" t="s">
        <v>651</v>
      </c>
      <c r="B7" s="367"/>
      <c r="C7" s="367"/>
      <c r="D7" s="367"/>
      <c r="E7" s="367"/>
      <c r="F7" s="15"/>
    </row>
    <row r="8" spans="1:8" s="4" customFormat="1" ht="15.75" customHeight="1" x14ac:dyDescent="0.25">
      <c r="A8" s="15"/>
      <c r="B8" s="15"/>
      <c r="C8" s="15"/>
      <c r="D8" s="10"/>
      <c r="E8" s="10"/>
      <c r="F8" s="10"/>
    </row>
    <row r="9" spans="1:8" s="4" customFormat="1" ht="15.75" x14ac:dyDescent="0.25">
      <c r="A9" s="368" t="s">
        <v>5</v>
      </c>
      <c r="B9" s="368" t="s">
        <v>6</v>
      </c>
      <c r="C9" s="368" t="s">
        <v>711</v>
      </c>
      <c r="D9" s="368"/>
      <c r="E9" s="368"/>
      <c r="F9" s="123"/>
    </row>
    <row r="10" spans="1:8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 t="s">
        <v>239</v>
      </c>
      <c r="H10" s="21"/>
    </row>
    <row r="11" spans="1:8" ht="64.5" customHeight="1" x14ac:dyDescent="0.25">
      <c r="A11" s="25">
        <v>1</v>
      </c>
      <c r="B11" s="12" t="s">
        <v>235</v>
      </c>
      <c r="C11" s="85">
        <v>6000</v>
      </c>
      <c r="D11" s="99">
        <f>C11</f>
        <v>6000</v>
      </c>
      <c r="E11" s="99">
        <f>C11</f>
        <v>6000</v>
      </c>
      <c r="F11" s="124">
        <v>6000</v>
      </c>
      <c r="G11" s="103">
        <f>C11-F11</f>
        <v>0</v>
      </c>
      <c r="H11" s="35"/>
    </row>
    <row r="12" spans="1:8" ht="81" customHeight="1" x14ac:dyDescent="0.25">
      <c r="A12" s="25">
        <v>2</v>
      </c>
      <c r="B12" s="12" t="s">
        <v>236</v>
      </c>
      <c r="C12" s="85">
        <v>4400</v>
      </c>
      <c r="D12" s="99">
        <f>C12</f>
        <v>4400</v>
      </c>
      <c r="E12" s="99">
        <f>C12</f>
        <v>4400</v>
      </c>
      <c r="F12" s="124">
        <v>4400</v>
      </c>
      <c r="G12" s="103">
        <f>C12-F12</f>
        <v>0</v>
      </c>
      <c r="H12" s="35"/>
    </row>
    <row r="13" spans="1:8" s="4" customFormat="1" ht="22.5" customHeight="1" x14ac:dyDescent="0.25">
      <c r="A13" s="13"/>
      <c r="B13" s="12" t="s">
        <v>7</v>
      </c>
      <c r="C13" s="85">
        <f>SUM(C11:C12)</f>
        <v>10400</v>
      </c>
      <c r="D13" s="85">
        <f>SUM(D11:D12)</f>
        <v>10400</v>
      </c>
      <c r="E13" s="85">
        <f>SUM(E11:E12)</f>
        <v>10400</v>
      </c>
      <c r="F13" s="78">
        <f>SUM(F11:F12)</f>
        <v>10400</v>
      </c>
      <c r="G13" s="78">
        <f>SUM(G11:G12)</f>
        <v>0</v>
      </c>
      <c r="H13" s="21"/>
    </row>
    <row r="14" spans="1:8" s="4" customFormat="1" ht="18" customHeight="1" x14ac:dyDescent="0.25">
      <c r="A14" s="26"/>
      <c r="B14" s="27"/>
      <c r="C14" s="28"/>
      <c r="D14" s="17"/>
      <c r="E14" s="17"/>
      <c r="F14" s="17"/>
    </row>
    <row r="15" spans="1:8" s="4" customFormat="1" ht="15.75" x14ac:dyDescent="0.25">
      <c r="A15" s="14"/>
      <c r="B15" s="9"/>
      <c r="C15" s="9"/>
      <c r="D15" s="9"/>
      <c r="E15" s="9"/>
      <c r="F15" s="9"/>
    </row>
    <row r="16" spans="1:8" s="4" customFormat="1" ht="15.75" customHeight="1" x14ac:dyDescent="0.25">
      <c r="A16" s="357" t="s">
        <v>8</v>
      </c>
      <c r="B16" s="357"/>
      <c r="C16" s="357"/>
      <c r="D16" s="357"/>
      <c r="E16" s="357"/>
      <c r="F16" s="17"/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</sheetData>
  <mergeCells count="5">
    <mergeCell ref="A7:E7"/>
    <mergeCell ref="A9:A10"/>
    <mergeCell ref="B9:B10"/>
    <mergeCell ref="C9:E9"/>
    <mergeCell ref="A16:E16"/>
  </mergeCells>
  <pageMargins left="0.7" right="0.7" top="0.75" bottom="0.75" header="0.3" footer="0.3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zoomScaleSheetLayoutView="10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15.28515625" style="21" customWidth="1"/>
    <col min="4" max="4" width="13" style="4" customWidth="1"/>
    <col min="5" max="5" width="15.140625" style="4" customWidth="1"/>
    <col min="6" max="7" width="9.140625" style="4" customWidth="1"/>
    <col min="8" max="16384" width="9.140625" style="21"/>
  </cols>
  <sheetData>
    <row r="1" spans="1:7" s="4" customFormat="1" ht="15.75" x14ac:dyDescent="0.25">
      <c r="A1" s="10"/>
      <c r="C1" s="10" t="s">
        <v>197</v>
      </c>
    </row>
    <row r="2" spans="1:7" s="4" customFormat="1" ht="30.75" customHeight="1" x14ac:dyDescent="0.25">
      <c r="A2" s="8" t="s">
        <v>1</v>
      </c>
      <c r="C2" s="10" t="s">
        <v>0</v>
      </c>
    </row>
    <row r="3" spans="1:7" s="4" customFormat="1" ht="33" customHeight="1" x14ac:dyDescent="0.25">
      <c r="A3" s="8"/>
      <c r="C3" s="8" t="s">
        <v>2</v>
      </c>
    </row>
    <row r="4" spans="1:7" s="4" customFormat="1" ht="15.75" x14ac:dyDescent="0.25">
      <c r="A4" s="10"/>
      <c r="C4" s="8" t="s">
        <v>3</v>
      </c>
    </row>
    <row r="5" spans="1:7" s="4" customFormat="1" ht="15.75" x14ac:dyDescent="0.25">
      <c r="A5" s="10"/>
      <c r="C5" s="10" t="s">
        <v>4</v>
      </c>
    </row>
    <row r="6" spans="1:7" s="4" customFormat="1" ht="36" customHeight="1" x14ac:dyDescent="0.25">
      <c r="A6" s="11"/>
      <c r="B6" s="11"/>
      <c r="C6" s="9"/>
    </row>
    <row r="7" spans="1:7" s="4" customFormat="1" ht="56.25" customHeight="1" x14ac:dyDescent="0.25">
      <c r="A7" s="367" t="s">
        <v>721</v>
      </c>
      <c r="B7" s="367"/>
      <c r="C7" s="367"/>
      <c r="D7" s="367"/>
      <c r="E7" s="367"/>
    </row>
    <row r="8" spans="1:7" s="4" customFormat="1" ht="16.5" customHeight="1" x14ac:dyDescent="0.25">
      <c r="A8" s="43"/>
      <c r="B8" s="43"/>
      <c r="C8" s="43"/>
      <c r="D8" s="74"/>
      <c r="E8" s="74"/>
    </row>
    <row r="9" spans="1:7" s="4" customFormat="1" ht="42" customHeight="1" x14ac:dyDescent="0.25">
      <c r="A9" s="368" t="s">
        <v>5</v>
      </c>
      <c r="B9" s="368" t="s">
        <v>6</v>
      </c>
      <c r="C9" s="368" t="s">
        <v>188</v>
      </c>
      <c r="D9" s="368"/>
      <c r="E9" s="368"/>
    </row>
    <row r="10" spans="1:7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 t="s">
        <v>239</v>
      </c>
    </row>
    <row r="11" spans="1:7" ht="63" customHeight="1" x14ac:dyDescent="0.25">
      <c r="A11" s="25">
        <v>1</v>
      </c>
      <c r="B11" s="76" t="s">
        <v>189</v>
      </c>
      <c r="C11" s="85">
        <v>18900</v>
      </c>
      <c r="D11" s="86">
        <v>0</v>
      </c>
      <c r="E11" s="86">
        <v>0</v>
      </c>
      <c r="F11" s="118">
        <v>9300</v>
      </c>
      <c r="G11" s="103">
        <f>C11-F11</f>
        <v>9600</v>
      </c>
    </row>
    <row r="12" spans="1:7" ht="22.5" customHeight="1" x14ac:dyDescent="0.25">
      <c r="A12" s="13"/>
      <c r="B12" s="12" t="s">
        <v>7</v>
      </c>
      <c r="C12" s="85">
        <f>SUM(C11:C11)</f>
        <v>18900</v>
      </c>
      <c r="D12" s="86">
        <f>SUM(D11:D11)</f>
        <v>0</v>
      </c>
      <c r="E12" s="86">
        <f>SUM(E11:E11)</f>
        <v>0</v>
      </c>
      <c r="F12" s="4">
        <f>SUM(F11:F11)</f>
        <v>9300</v>
      </c>
      <c r="G12" s="103">
        <f>C12-F12</f>
        <v>9600</v>
      </c>
    </row>
    <row r="13" spans="1:7" s="4" customFormat="1" ht="22.5" customHeight="1" x14ac:dyDescent="0.25">
      <c r="A13" s="26"/>
      <c r="B13" s="27"/>
      <c r="C13" s="78"/>
      <c r="D13" s="75"/>
      <c r="E13" s="75"/>
    </row>
    <row r="14" spans="1:7" s="4" customFormat="1" ht="15.75" x14ac:dyDescent="0.25">
      <c r="A14" s="14"/>
      <c r="B14" s="40"/>
      <c r="C14" s="40"/>
    </row>
    <row r="15" spans="1:7" s="4" customFormat="1" ht="15.75" customHeight="1" x14ac:dyDescent="0.25">
      <c r="A15" s="366" t="s">
        <v>8</v>
      </c>
      <c r="B15" s="366"/>
      <c r="C15" s="366"/>
      <c r="D15" s="366"/>
      <c r="E15" s="366"/>
    </row>
    <row r="16" spans="1:7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</sheetData>
  <sheetProtection selectLockedCells="1" selectUnlockedCells="1"/>
  <mergeCells count="5">
    <mergeCell ref="A7:E7"/>
    <mergeCell ref="A9:A10"/>
    <mergeCell ref="B9:B10"/>
    <mergeCell ref="C9:E9"/>
    <mergeCell ref="A15:E15"/>
  </mergeCells>
  <pageMargins left="0.78749999999999998" right="0.39374999999999999" top="0.74791666666666667" bottom="0.39374999999999999" header="0.51180555555555551" footer="0.51180555555555551"/>
  <pageSetup paperSize="9" scale="8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8"/>
  <sheetViews>
    <sheetView view="pageBreakPreview" zoomScale="60" workbookViewId="0">
      <pane xSplit="5" ySplit="11" topLeftCell="F93" activePane="bottomRight" state="frozen"/>
      <selection sqref="A1:IV65536"/>
      <selection pane="topRight" sqref="A1:IV65536"/>
      <selection pane="bottomLeft" sqref="A1:IV65536"/>
      <selection pane="bottomRight" activeCell="AN1" sqref="Q1:AN65536"/>
    </sheetView>
  </sheetViews>
  <sheetFormatPr defaultColWidth="9.140625" defaultRowHeight="15" x14ac:dyDescent="0.25"/>
  <cols>
    <col min="1" max="1" width="6.85546875" style="4" customWidth="1"/>
    <col min="2" max="2" width="11.140625" style="4" hidden="1" customWidth="1"/>
    <col min="3" max="3" width="15.140625" style="4" hidden="1" customWidth="1"/>
    <col min="4" max="4" width="34" style="4" hidden="1" customWidth="1"/>
    <col min="5" max="5" width="46" style="4" customWidth="1"/>
    <col min="6" max="6" width="11" style="161" customWidth="1"/>
    <col min="7" max="7" width="11.7109375" style="161" customWidth="1"/>
    <col min="8" max="9" width="11.7109375" style="39" hidden="1" customWidth="1"/>
    <col min="10" max="10" width="11.140625" style="39" customWidth="1"/>
    <col min="11" max="11" width="12.42578125" style="39" hidden="1" customWidth="1"/>
    <col min="12" max="12" width="12.42578125" style="161" customWidth="1"/>
    <col min="13" max="13" width="12.140625" style="161" hidden="1" customWidth="1"/>
    <col min="14" max="14" width="14.7109375" style="161" customWidth="1"/>
    <col min="15" max="15" width="14.7109375" style="4" customWidth="1"/>
    <col min="16" max="16" width="14.28515625" style="4" customWidth="1"/>
    <col min="17" max="19" width="14.28515625" style="4" hidden="1" customWidth="1"/>
    <col min="20" max="20" width="9.140625" style="4" hidden="1" customWidth="1"/>
    <col min="21" max="22" width="9.140625" style="21" hidden="1" customWidth="1"/>
    <col min="23" max="37" width="9.140625" style="4" hidden="1" customWidth="1"/>
    <col min="38" max="40" width="9.140625" style="21" hidden="1" customWidth="1"/>
    <col min="41" max="16384" width="9.140625" style="21"/>
  </cols>
  <sheetData>
    <row r="1" spans="1:40" s="4" customFormat="1" ht="15.75" x14ac:dyDescent="0.25">
      <c r="A1" s="10"/>
      <c r="B1" s="10"/>
      <c r="C1" s="10"/>
      <c r="D1" s="10"/>
      <c r="E1" s="10"/>
      <c r="F1" s="161"/>
      <c r="G1" s="161"/>
      <c r="H1" s="161"/>
      <c r="I1" s="161"/>
      <c r="J1" s="161"/>
      <c r="K1" s="162"/>
      <c r="L1" s="161"/>
      <c r="M1" s="164"/>
      <c r="N1" s="162" t="s">
        <v>248</v>
      </c>
      <c r="O1" s="40"/>
      <c r="P1" s="40"/>
      <c r="Q1" s="40"/>
      <c r="R1" s="40"/>
      <c r="S1" s="40"/>
    </row>
    <row r="2" spans="1:40" s="4" customFormat="1" ht="33" customHeight="1" x14ac:dyDescent="0.25">
      <c r="A2" s="8" t="s">
        <v>290</v>
      </c>
      <c r="B2" s="8"/>
      <c r="C2" s="8"/>
      <c r="D2" s="8"/>
      <c r="E2" s="8"/>
      <c r="F2" s="161"/>
      <c r="G2" s="161"/>
      <c r="H2" s="161"/>
      <c r="I2" s="161"/>
      <c r="J2" s="161"/>
      <c r="K2" s="162"/>
      <c r="L2" s="161"/>
      <c r="M2" s="164"/>
      <c r="N2" s="162" t="s">
        <v>0</v>
      </c>
      <c r="O2" s="40"/>
      <c r="P2" s="40"/>
      <c r="Q2" s="40"/>
      <c r="R2" s="40"/>
      <c r="S2" s="40"/>
    </row>
    <row r="3" spans="1:40" s="4" customFormat="1" ht="34.5" customHeight="1" x14ac:dyDescent="0.25">
      <c r="A3" s="8"/>
      <c r="B3" s="8"/>
      <c r="C3" s="8"/>
      <c r="D3" s="8"/>
      <c r="E3" s="8"/>
      <c r="F3" s="161"/>
      <c r="G3" s="161"/>
      <c r="H3" s="161"/>
      <c r="I3" s="161"/>
      <c r="J3" s="161"/>
      <c r="K3" s="162"/>
      <c r="L3" s="161"/>
      <c r="M3" s="164"/>
      <c r="N3" s="162" t="s">
        <v>2</v>
      </c>
      <c r="O3" s="40"/>
      <c r="P3" s="167"/>
      <c r="Q3" s="167"/>
      <c r="R3" s="167"/>
      <c r="S3" s="167"/>
    </row>
    <row r="4" spans="1:40" s="4" customFormat="1" ht="15.75" x14ac:dyDescent="0.25">
      <c r="A4" s="10"/>
      <c r="B4" s="10"/>
      <c r="C4" s="10"/>
      <c r="D4" s="10"/>
      <c r="E4" s="10"/>
      <c r="F4" s="161"/>
      <c r="G4" s="161"/>
      <c r="H4" s="161"/>
      <c r="I4" s="161"/>
      <c r="J4" s="161"/>
      <c r="K4" s="162"/>
      <c r="L4" s="161"/>
      <c r="M4" s="162"/>
      <c r="N4" s="162" t="s">
        <v>3</v>
      </c>
      <c r="O4" s="8"/>
      <c r="P4" s="40"/>
      <c r="Q4" s="40"/>
      <c r="R4" s="40"/>
      <c r="S4" s="40"/>
    </row>
    <row r="5" spans="1:40" s="4" customFormat="1" ht="15.75" x14ac:dyDescent="0.25">
      <c r="A5" s="10"/>
      <c r="B5" s="10"/>
      <c r="C5" s="10"/>
      <c r="D5" s="10"/>
      <c r="E5" s="10"/>
      <c r="F5" s="161"/>
      <c r="G5" s="161"/>
      <c r="H5" s="161"/>
      <c r="I5" s="161"/>
      <c r="J5" s="161"/>
      <c r="K5" s="162"/>
      <c r="L5" s="161"/>
      <c r="M5" s="164"/>
      <c r="N5" s="162" t="s">
        <v>291</v>
      </c>
      <c r="O5" s="40"/>
      <c r="P5" s="40"/>
      <c r="Q5" s="40"/>
      <c r="R5" s="40"/>
      <c r="S5" s="40"/>
    </row>
    <row r="6" spans="1:40" s="4" customFormat="1" ht="15.75" x14ac:dyDescent="0.25">
      <c r="A6" s="10"/>
      <c r="B6" s="10"/>
      <c r="C6" s="10"/>
      <c r="D6" s="10"/>
      <c r="E6" s="10"/>
      <c r="F6" s="161"/>
      <c r="G6" s="161"/>
      <c r="H6" s="161"/>
      <c r="I6" s="161"/>
      <c r="J6" s="161"/>
      <c r="K6" s="162"/>
      <c r="L6" s="161"/>
      <c r="M6" s="162"/>
      <c r="N6" s="162"/>
      <c r="O6" s="40"/>
      <c r="P6" s="40"/>
      <c r="Q6" s="40"/>
      <c r="R6" s="40"/>
      <c r="S6" s="40"/>
    </row>
    <row r="7" spans="1:40" s="4" customFormat="1" ht="34.5" customHeight="1" x14ac:dyDescent="0.25">
      <c r="A7" s="11"/>
      <c r="B7" s="11"/>
      <c r="C7" s="11"/>
      <c r="D7" s="11"/>
      <c r="E7" s="11"/>
      <c r="F7" s="163"/>
      <c r="G7" s="164"/>
      <c r="H7" s="164"/>
      <c r="I7" s="164"/>
      <c r="J7" s="164"/>
      <c r="K7" s="164"/>
      <c r="L7" s="164"/>
      <c r="M7" s="164"/>
      <c r="N7" s="164"/>
    </row>
    <row r="8" spans="1:40" s="4" customFormat="1" ht="52.5" customHeight="1" x14ac:dyDescent="0.25">
      <c r="A8" s="358" t="s">
        <v>640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146"/>
      <c r="R8" s="146"/>
      <c r="S8" s="146"/>
    </row>
    <row r="9" spans="1:40" s="4" customFormat="1" ht="15" customHeight="1" x14ac:dyDescent="0.25">
      <c r="A9" s="146"/>
      <c r="B9" s="146"/>
      <c r="C9" s="146"/>
      <c r="D9" s="146"/>
      <c r="E9" s="146"/>
      <c r="F9" s="165"/>
      <c r="G9" s="165"/>
      <c r="H9" s="165"/>
      <c r="I9" s="165"/>
      <c r="J9" s="165"/>
      <c r="K9" s="165"/>
      <c r="L9" s="165"/>
      <c r="M9" s="165"/>
      <c r="N9" s="165"/>
      <c r="O9" s="146"/>
      <c r="P9" s="146"/>
      <c r="Q9" s="146"/>
      <c r="R9" s="146"/>
      <c r="S9" s="146"/>
    </row>
    <row r="10" spans="1:40" ht="15.75" x14ac:dyDescent="0.25">
      <c r="A10" s="364" t="s">
        <v>5</v>
      </c>
      <c r="B10" s="365" t="s">
        <v>250</v>
      </c>
      <c r="C10" s="148"/>
      <c r="D10" s="365" t="s">
        <v>252</v>
      </c>
      <c r="E10" s="364" t="s">
        <v>6</v>
      </c>
      <c r="F10" s="168" t="s">
        <v>9</v>
      </c>
      <c r="G10" s="168"/>
      <c r="H10" s="125"/>
      <c r="I10" s="125"/>
      <c r="J10" s="125"/>
      <c r="K10" s="125"/>
      <c r="L10" s="168"/>
      <c r="M10" s="168"/>
      <c r="N10" s="168"/>
      <c r="O10" s="168"/>
      <c r="P10" s="168"/>
      <c r="Q10" s="256">
        <v>1</v>
      </c>
      <c r="R10" s="256"/>
      <c r="S10" s="256"/>
    </row>
    <row r="11" spans="1:40" s="4" customFormat="1" ht="64.5" customHeight="1" x14ac:dyDescent="0.25">
      <c r="A11" s="364"/>
      <c r="B11" s="365"/>
      <c r="C11" s="148" t="s">
        <v>251</v>
      </c>
      <c r="D11" s="365"/>
      <c r="E11" s="364"/>
      <c r="F11" s="22" t="s">
        <v>653</v>
      </c>
      <c r="G11" s="22" t="s">
        <v>654</v>
      </c>
      <c r="H11" s="190" t="s">
        <v>725</v>
      </c>
      <c r="I11" s="215" t="s">
        <v>726</v>
      </c>
      <c r="J11" s="22" t="s">
        <v>655</v>
      </c>
      <c r="K11" s="190" t="s">
        <v>656</v>
      </c>
      <c r="L11" s="22" t="s">
        <v>657</v>
      </c>
      <c r="M11" s="190" t="s">
        <v>658</v>
      </c>
      <c r="N11" s="22" t="s">
        <v>198</v>
      </c>
      <c r="O11" s="22" t="s">
        <v>208</v>
      </c>
      <c r="P11" s="22" t="s">
        <v>652</v>
      </c>
      <c r="Q11" s="73"/>
      <c r="R11" s="73"/>
      <c r="S11" s="73"/>
    </row>
    <row r="12" spans="1:40" ht="47.25" x14ac:dyDescent="0.25">
      <c r="A12" s="147">
        <f>ROW(A12)-11</f>
        <v>1</v>
      </c>
      <c r="B12" s="149">
        <v>510001</v>
      </c>
      <c r="C12" s="149" t="s">
        <v>292</v>
      </c>
      <c r="D12" s="150" t="s">
        <v>293</v>
      </c>
      <c r="E12" s="151" t="s">
        <v>294</v>
      </c>
      <c r="F12" s="169">
        <v>143</v>
      </c>
      <c r="G12" s="169">
        <v>142</v>
      </c>
      <c r="H12" s="189">
        <v>141</v>
      </c>
      <c r="I12" s="325">
        <v>139</v>
      </c>
      <c r="J12" s="169">
        <v>139</v>
      </c>
      <c r="K12" s="191">
        <v>147</v>
      </c>
      <c r="L12" s="169">
        <f>ROUND((F12+G12+H12+K12)-(F12+G12+J12),1)</f>
        <v>149</v>
      </c>
      <c r="M12" s="282">
        <v>143</v>
      </c>
      <c r="N12" s="171">
        <f t="shared" ref="N12:N43" si="0">ROUND((F12+G12+J12+L12)/4,0)</f>
        <v>143</v>
      </c>
      <c r="O12" s="283">
        <v>143</v>
      </c>
      <c r="P12" s="283">
        <v>143</v>
      </c>
      <c r="Q12" s="226"/>
      <c r="R12" s="284"/>
      <c r="S12" s="284"/>
      <c r="T12" s="101">
        <f t="shared" ref="T12:T43" si="1">(F12+G12+J12+L12)/4</f>
        <v>143.25</v>
      </c>
      <c r="U12" s="41"/>
      <c r="W12" s="7">
        <v>143</v>
      </c>
      <c r="X12" s="7">
        <v>142</v>
      </c>
      <c r="Y12" s="7">
        <v>141</v>
      </c>
      <c r="Z12" s="7">
        <v>147</v>
      </c>
      <c r="AA12" s="7">
        <v>143</v>
      </c>
      <c r="AB12" s="7">
        <v>143</v>
      </c>
      <c r="AC12" s="7">
        <v>143</v>
      </c>
      <c r="AD12" s="112">
        <f t="shared" ref="AD12:AD43" si="2">F12-W12</f>
        <v>0</v>
      </c>
      <c r="AE12" s="112">
        <f t="shared" ref="AE12:AE43" si="3">G12-X12</f>
        <v>0</v>
      </c>
      <c r="AF12" s="112">
        <f>J12-Y12</f>
        <v>-2</v>
      </c>
      <c r="AG12" s="112">
        <f>L12-Z12</f>
        <v>2</v>
      </c>
      <c r="AH12" s="112">
        <f>N12-AA12</f>
        <v>0</v>
      </c>
      <c r="AI12" s="112">
        <f>O12-AB12</f>
        <v>0</v>
      </c>
      <c r="AJ12" s="112">
        <f>P12-AC12</f>
        <v>0</v>
      </c>
      <c r="AL12" s="7">
        <f>VLOOKUP(B12,$AM$12:$AN$99,2,FALSE)</f>
        <v>139</v>
      </c>
      <c r="AM12" s="7">
        <v>510001</v>
      </c>
      <c r="AN12" s="7">
        <v>139</v>
      </c>
    </row>
    <row r="13" spans="1:40" ht="63" x14ac:dyDescent="0.25">
      <c r="A13" s="147">
        <f t="shared" ref="A13:A76" si="4">ROW(A13)-11</f>
        <v>2</v>
      </c>
      <c r="B13" s="149">
        <v>510004</v>
      </c>
      <c r="C13" s="149" t="s">
        <v>253</v>
      </c>
      <c r="D13" s="150" t="s">
        <v>254</v>
      </c>
      <c r="E13" s="151" t="s">
        <v>255</v>
      </c>
      <c r="F13" s="170">
        <v>42</v>
      </c>
      <c r="G13" s="170">
        <v>44</v>
      </c>
      <c r="H13" s="189">
        <v>29</v>
      </c>
      <c r="I13" s="325">
        <v>42</v>
      </c>
      <c r="J13" s="170">
        <v>42</v>
      </c>
      <c r="K13" s="191">
        <v>49</v>
      </c>
      <c r="L13" s="169">
        <f t="shared" ref="L13:L76" si="5">ROUND((F13+G13+H13+K13)-(F13+G13+J13),1)</f>
        <v>36</v>
      </c>
      <c r="M13" s="282">
        <v>41</v>
      </c>
      <c r="N13" s="171">
        <f t="shared" si="0"/>
        <v>41</v>
      </c>
      <c r="O13" s="283">
        <v>41</v>
      </c>
      <c r="P13" s="283">
        <v>41</v>
      </c>
      <c r="Q13" s="226"/>
      <c r="R13" s="284"/>
      <c r="S13" s="284"/>
      <c r="T13" s="101">
        <f t="shared" si="1"/>
        <v>41</v>
      </c>
      <c r="U13" s="41"/>
      <c r="V13" s="3"/>
      <c r="W13" s="7">
        <v>42</v>
      </c>
      <c r="X13" s="7">
        <v>44</v>
      </c>
      <c r="Y13" s="7">
        <v>29</v>
      </c>
      <c r="Z13" s="7">
        <v>49</v>
      </c>
      <c r="AA13" s="7">
        <v>41</v>
      </c>
      <c r="AB13" s="7">
        <v>41</v>
      </c>
      <c r="AC13" s="7">
        <v>41</v>
      </c>
      <c r="AD13" s="112">
        <f t="shared" si="2"/>
        <v>0</v>
      </c>
      <c r="AE13" s="112">
        <f t="shared" si="3"/>
        <v>0</v>
      </c>
      <c r="AF13" s="112">
        <f t="shared" ref="AF13:AF76" si="6">J13-Y13</f>
        <v>13</v>
      </c>
      <c r="AG13" s="112">
        <f t="shared" ref="AG13:AG76" si="7">L13-Z13</f>
        <v>-13</v>
      </c>
      <c r="AH13" s="112">
        <f t="shared" ref="AH13:AH76" si="8">N13-AA13</f>
        <v>0</v>
      </c>
      <c r="AI13" s="112">
        <f t="shared" ref="AI13:AI76" si="9">O13-AB13</f>
        <v>0</v>
      </c>
      <c r="AJ13" s="112">
        <f t="shared" ref="AJ13:AJ76" si="10">P13-AC13</f>
        <v>0</v>
      </c>
      <c r="AL13" s="7">
        <f>VLOOKUP(B13,$AM$12:$AN$99,2,FALSE)</f>
        <v>42</v>
      </c>
      <c r="AM13" s="7">
        <v>510004</v>
      </c>
      <c r="AN13" s="7">
        <v>42</v>
      </c>
    </row>
    <row r="14" spans="1:40" ht="78.75" x14ac:dyDescent="0.25">
      <c r="A14" s="147">
        <f t="shared" si="4"/>
        <v>3</v>
      </c>
      <c r="B14" s="149">
        <v>520001</v>
      </c>
      <c r="C14" s="149" t="s">
        <v>295</v>
      </c>
      <c r="D14" s="150" t="s">
        <v>296</v>
      </c>
      <c r="E14" s="151" t="s">
        <v>297</v>
      </c>
      <c r="F14" s="169">
        <v>434</v>
      </c>
      <c r="G14" s="169">
        <v>432</v>
      </c>
      <c r="H14" s="189">
        <v>423</v>
      </c>
      <c r="I14" s="325">
        <v>417</v>
      </c>
      <c r="J14" s="169">
        <v>417</v>
      </c>
      <c r="K14" s="191">
        <v>451</v>
      </c>
      <c r="L14" s="169">
        <f t="shared" si="5"/>
        <v>457</v>
      </c>
      <c r="M14" s="282">
        <v>435</v>
      </c>
      <c r="N14" s="171">
        <f t="shared" si="0"/>
        <v>435</v>
      </c>
      <c r="O14" s="283">
        <v>435</v>
      </c>
      <c r="P14" s="283">
        <v>435</v>
      </c>
      <c r="Q14" s="226"/>
      <c r="R14" s="284"/>
      <c r="S14" s="284"/>
      <c r="T14" s="101">
        <f t="shared" si="1"/>
        <v>435</v>
      </c>
      <c r="U14" s="41"/>
      <c r="V14" s="3"/>
      <c r="W14" s="7">
        <v>434</v>
      </c>
      <c r="X14" s="7">
        <v>432</v>
      </c>
      <c r="Y14" s="7">
        <v>423</v>
      </c>
      <c r="Z14" s="7">
        <v>451</v>
      </c>
      <c r="AA14" s="7">
        <v>435</v>
      </c>
      <c r="AB14" s="7">
        <v>435</v>
      </c>
      <c r="AC14" s="7">
        <v>435</v>
      </c>
      <c r="AD14" s="112">
        <f t="shared" si="2"/>
        <v>0</v>
      </c>
      <c r="AE14" s="112">
        <f t="shared" si="3"/>
        <v>0</v>
      </c>
      <c r="AF14" s="112">
        <f t="shared" si="6"/>
        <v>-6</v>
      </c>
      <c r="AG14" s="112">
        <f t="shared" si="7"/>
        <v>6</v>
      </c>
      <c r="AH14" s="112">
        <f t="shared" si="8"/>
        <v>0</v>
      </c>
      <c r="AI14" s="112">
        <f t="shared" si="9"/>
        <v>0</v>
      </c>
      <c r="AJ14" s="112">
        <f t="shared" si="10"/>
        <v>0</v>
      </c>
      <c r="AL14" s="7">
        <f t="shared" ref="AL14:AL76" si="11">VLOOKUP(B14,$AM$12:$AN$99,2,FALSE)</f>
        <v>417</v>
      </c>
      <c r="AM14" s="7">
        <v>510401</v>
      </c>
      <c r="AN14" s="7">
        <v>26</v>
      </c>
    </row>
    <row r="15" spans="1:40" ht="78.75" x14ac:dyDescent="0.25">
      <c r="A15" s="147">
        <f t="shared" si="4"/>
        <v>4</v>
      </c>
      <c r="B15" s="149">
        <v>530001</v>
      </c>
      <c r="C15" s="149" t="s">
        <v>298</v>
      </c>
      <c r="D15" s="150" t="s">
        <v>299</v>
      </c>
      <c r="E15" s="151" t="s">
        <v>300</v>
      </c>
      <c r="F15" s="169">
        <v>225</v>
      </c>
      <c r="G15" s="169">
        <v>226</v>
      </c>
      <c r="H15" s="189">
        <v>225</v>
      </c>
      <c r="I15" s="325">
        <v>224</v>
      </c>
      <c r="J15" s="170">
        <v>224</v>
      </c>
      <c r="K15" s="191">
        <v>236</v>
      </c>
      <c r="L15" s="169">
        <f t="shared" si="5"/>
        <v>237</v>
      </c>
      <c r="M15" s="282">
        <v>228</v>
      </c>
      <c r="N15" s="171">
        <f t="shared" si="0"/>
        <v>228</v>
      </c>
      <c r="O15" s="283">
        <v>228</v>
      </c>
      <c r="P15" s="283">
        <v>228</v>
      </c>
      <c r="Q15" s="226"/>
      <c r="R15" s="284"/>
      <c r="S15" s="284"/>
      <c r="T15" s="101">
        <f t="shared" si="1"/>
        <v>228</v>
      </c>
      <c r="U15" s="41"/>
      <c r="V15" s="3"/>
      <c r="W15" s="7">
        <v>225</v>
      </c>
      <c r="X15" s="7">
        <v>226</v>
      </c>
      <c r="Y15" s="7">
        <v>225</v>
      </c>
      <c r="Z15" s="7">
        <v>236</v>
      </c>
      <c r="AA15" s="7">
        <v>228</v>
      </c>
      <c r="AB15" s="7">
        <v>228</v>
      </c>
      <c r="AC15" s="7">
        <v>228</v>
      </c>
      <c r="AD15" s="112">
        <f t="shared" si="2"/>
        <v>0</v>
      </c>
      <c r="AE15" s="112">
        <f t="shared" si="3"/>
        <v>0</v>
      </c>
      <c r="AF15" s="112">
        <f t="shared" si="6"/>
        <v>-1</v>
      </c>
      <c r="AG15" s="112">
        <f t="shared" si="7"/>
        <v>1</v>
      </c>
      <c r="AH15" s="112">
        <f t="shared" si="8"/>
        <v>0</v>
      </c>
      <c r="AI15" s="112">
        <f t="shared" si="9"/>
        <v>0</v>
      </c>
      <c r="AJ15" s="112">
        <f t="shared" si="10"/>
        <v>0</v>
      </c>
      <c r="AL15" s="7">
        <f t="shared" si="11"/>
        <v>224</v>
      </c>
      <c r="AM15" s="7">
        <v>520001</v>
      </c>
      <c r="AN15" s="7">
        <v>417</v>
      </c>
    </row>
    <row r="16" spans="1:40" ht="78.75" x14ac:dyDescent="0.25">
      <c r="A16" s="147">
        <f t="shared" si="4"/>
        <v>5</v>
      </c>
      <c r="B16" s="149">
        <v>540001</v>
      </c>
      <c r="C16" s="149" t="s">
        <v>301</v>
      </c>
      <c r="D16" s="150" t="s">
        <v>302</v>
      </c>
      <c r="E16" s="151" t="s">
        <v>303</v>
      </c>
      <c r="F16" s="169">
        <v>90</v>
      </c>
      <c r="G16" s="169">
        <v>90</v>
      </c>
      <c r="H16" s="189">
        <v>89</v>
      </c>
      <c r="I16" s="325">
        <v>86</v>
      </c>
      <c r="J16" s="169">
        <v>86</v>
      </c>
      <c r="K16" s="191">
        <v>91</v>
      </c>
      <c r="L16" s="169">
        <f t="shared" si="5"/>
        <v>94</v>
      </c>
      <c r="M16" s="282">
        <v>90</v>
      </c>
      <c r="N16" s="171">
        <f t="shared" si="0"/>
        <v>90</v>
      </c>
      <c r="O16" s="283">
        <v>90</v>
      </c>
      <c r="P16" s="283">
        <v>90</v>
      </c>
      <c r="Q16" s="226"/>
      <c r="R16" s="284"/>
      <c r="S16" s="284"/>
      <c r="T16" s="101">
        <f t="shared" si="1"/>
        <v>90</v>
      </c>
      <c r="U16" s="41"/>
      <c r="V16" s="3"/>
      <c r="W16" s="7">
        <v>90</v>
      </c>
      <c r="X16" s="7">
        <v>90</v>
      </c>
      <c r="Y16" s="7">
        <v>89</v>
      </c>
      <c r="Z16" s="7">
        <v>91</v>
      </c>
      <c r="AA16" s="7">
        <v>90</v>
      </c>
      <c r="AB16" s="7">
        <v>90</v>
      </c>
      <c r="AC16" s="7">
        <v>90</v>
      </c>
      <c r="AD16" s="112">
        <f t="shared" si="2"/>
        <v>0</v>
      </c>
      <c r="AE16" s="112">
        <f t="shared" si="3"/>
        <v>0</v>
      </c>
      <c r="AF16" s="112">
        <f t="shared" si="6"/>
        <v>-3</v>
      </c>
      <c r="AG16" s="112">
        <f t="shared" si="7"/>
        <v>3</v>
      </c>
      <c r="AH16" s="112">
        <f t="shared" si="8"/>
        <v>0</v>
      </c>
      <c r="AI16" s="112">
        <f t="shared" si="9"/>
        <v>0</v>
      </c>
      <c r="AJ16" s="112">
        <f t="shared" si="10"/>
        <v>0</v>
      </c>
      <c r="AL16" s="7">
        <f t="shared" si="11"/>
        <v>86</v>
      </c>
      <c r="AM16" s="7">
        <v>520401</v>
      </c>
      <c r="AN16" s="7">
        <v>16</v>
      </c>
    </row>
    <row r="17" spans="1:40" ht="63" x14ac:dyDescent="0.25">
      <c r="A17" s="147">
        <f t="shared" si="4"/>
        <v>6</v>
      </c>
      <c r="B17" s="149">
        <v>540002</v>
      </c>
      <c r="C17" s="149" t="s">
        <v>256</v>
      </c>
      <c r="D17" s="150" t="s">
        <v>257</v>
      </c>
      <c r="E17" s="151" t="s">
        <v>258</v>
      </c>
      <c r="F17" s="170">
        <v>16</v>
      </c>
      <c r="G17" s="170">
        <v>17</v>
      </c>
      <c r="H17" s="189">
        <v>15</v>
      </c>
      <c r="I17" s="325">
        <v>16</v>
      </c>
      <c r="J17" s="170">
        <v>16</v>
      </c>
      <c r="K17" s="191">
        <v>12</v>
      </c>
      <c r="L17" s="169">
        <f t="shared" si="5"/>
        <v>11</v>
      </c>
      <c r="M17" s="282">
        <v>15</v>
      </c>
      <c r="N17" s="171">
        <f t="shared" si="0"/>
        <v>15</v>
      </c>
      <c r="O17" s="283">
        <v>15</v>
      </c>
      <c r="P17" s="283">
        <v>15</v>
      </c>
      <c r="Q17" s="226"/>
      <c r="R17" s="284"/>
      <c r="S17" s="284"/>
      <c r="T17" s="101">
        <f t="shared" si="1"/>
        <v>15</v>
      </c>
      <c r="U17" s="41"/>
      <c r="V17" s="3"/>
      <c r="W17" s="7">
        <v>16</v>
      </c>
      <c r="X17" s="7">
        <v>17</v>
      </c>
      <c r="Y17" s="7">
        <v>15</v>
      </c>
      <c r="Z17" s="7">
        <v>12</v>
      </c>
      <c r="AA17" s="7">
        <v>15</v>
      </c>
      <c r="AB17" s="7">
        <v>15</v>
      </c>
      <c r="AC17" s="7">
        <v>15</v>
      </c>
      <c r="AD17" s="112">
        <f t="shared" si="2"/>
        <v>0</v>
      </c>
      <c r="AE17" s="112">
        <f t="shared" si="3"/>
        <v>0</v>
      </c>
      <c r="AF17" s="112">
        <f t="shared" si="6"/>
        <v>1</v>
      </c>
      <c r="AG17" s="112">
        <f t="shared" si="7"/>
        <v>-1</v>
      </c>
      <c r="AH17" s="112">
        <f t="shared" si="8"/>
        <v>0</v>
      </c>
      <c r="AI17" s="112">
        <f t="shared" si="9"/>
        <v>0</v>
      </c>
      <c r="AJ17" s="112">
        <f t="shared" si="10"/>
        <v>0</v>
      </c>
      <c r="AL17" s="7">
        <f t="shared" si="11"/>
        <v>16</v>
      </c>
      <c r="AM17" s="7">
        <v>530001</v>
      </c>
      <c r="AN17" s="7">
        <v>224</v>
      </c>
    </row>
    <row r="18" spans="1:40" ht="78.75" x14ac:dyDescent="0.25">
      <c r="A18" s="147">
        <f t="shared" si="4"/>
        <v>7</v>
      </c>
      <c r="B18" s="149">
        <v>550002</v>
      </c>
      <c r="C18" s="149" t="s">
        <v>304</v>
      </c>
      <c r="D18" s="150" t="s">
        <v>305</v>
      </c>
      <c r="E18" s="151" t="s">
        <v>306</v>
      </c>
      <c r="F18" s="169">
        <v>483</v>
      </c>
      <c r="G18" s="169">
        <v>481</v>
      </c>
      <c r="H18" s="189">
        <v>436</v>
      </c>
      <c r="I18" s="325">
        <v>463</v>
      </c>
      <c r="J18" s="169">
        <v>463</v>
      </c>
      <c r="K18" s="191">
        <v>433</v>
      </c>
      <c r="L18" s="169">
        <f t="shared" si="5"/>
        <v>406</v>
      </c>
      <c r="M18" s="282">
        <v>458</v>
      </c>
      <c r="N18" s="171">
        <f t="shared" si="0"/>
        <v>458</v>
      </c>
      <c r="O18" s="283">
        <v>458</v>
      </c>
      <c r="P18" s="283">
        <v>458</v>
      </c>
      <c r="Q18" s="226"/>
      <c r="R18" s="284"/>
      <c r="S18" s="284"/>
      <c r="T18" s="101">
        <f t="shared" si="1"/>
        <v>458.25</v>
      </c>
      <c r="U18" s="41"/>
      <c r="V18" s="3"/>
      <c r="W18" s="7">
        <v>483</v>
      </c>
      <c r="X18" s="7">
        <v>481</v>
      </c>
      <c r="Y18" s="7">
        <v>436</v>
      </c>
      <c r="Z18" s="100">
        <v>433</v>
      </c>
      <c r="AA18" s="7">
        <v>458</v>
      </c>
      <c r="AB18" s="112">
        <v>458</v>
      </c>
      <c r="AC18" s="7">
        <v>458</v>
      </c>
      <c r="AD18" s="112">
        <f t="shared" si="2"/>
        <v>0</v>
      </c>
      <c r="AE18" s="112">
        <f t="shared" si="3"/>
        <v>0</v>
      </c>
      <c r="AF18" s="112">
        <f t="shared" si="6"/>
        <v>27</v>
      </c>
      <c r="AG18" s="112">
        <f t="shared" si="7"/>
        <v>-27</v>
      </c>
      <c r="AH18" s="112">
        <f t="shared" si="8"/>
        <v>0</v>
      </c>
      <c r="AI18" s="112">
        <f t="shared" si="9"/>
        <v>0</v>
      </c>
      <c r="AJ18" s="112">
        <f t="shared" si="10"/>
        <v>0</v>
      </c>
      <c r="AL18" s="7">
        <f t="shared" si="11"/>
        <v>463</v>
      </c>
      <c r="AM18" s="7">
        <v>530401</v>
      </c>
      <c r="AN18" s="7">
        <v>45</v>
      </c>
    </row>
    <row r="19" spans="1:40" ht="63" x14ac:dyDescent="0.25">
      <c r="A19" s="147">
        <f t="shared" si="4"/>
        <v>8</v>
      </c>
      <c r="B19" s="149">
        <v>560001</v>
      </c>
      <c r="C19" s="149" t="s">
        <v>307</v>
      </c>
      <c r="D19" s="150" t="s">
        <v>308</v>
      </c>
      <c r="E19" s="151" t="s">
        <v>309</v>
      </c>
      <c r="F19" s="169">
        <v>206</v>
      </c>
      <c r="G19" s="169">
        <v>206</v>
      </c>
      <c r="H19" s="189">
        <v>198</v>
      </c>
      <c r="I19" s="325">
        <v>198</v>
      </c>
      <c r="J19" s="169">
        <v>198</v>
      </c>
      <c r="K19" s="191">
        <v>218</v>
      </c>
      <c r="L19" s="169">
        <f t="shared" si="5"/>
        <v>218</v>
      </c>
      <c r="M19" s="282">
        <v>207</v>
      </c>
      <c r="N19" s="171">
        <f t="shared" si="0"/>
        <v>207</v>
      </c>
      <c r="O19" s="283">
        <v>207</v>
      </c>
      <c r="P19" s="283">
        <v>207</v>
      </c>
      <c r="Q19" s="226"/>
      <c r="R19" s="284"/>
      <c r="S19" s="284"/>
      <c r="T19" s="101">
        <f t="shared" si="1"/>
        <v>207</v>
      </c>
      <c r="U19" s="41"/>
      <c r="V19" s="3"/>
      <c r="W19" s="7">
        <v>206</v>
      </c>
      <c r="X19" s="7">
        <v>206</v>
      </c>
      <c r="Y19" s="7">
        <v>198</v>
      </c>
      <c r="Z19" s="7">
        <v>218</v>
      </c>
      <c r="AA19" s="7">
        <v>207</v>
      </c>
      <c r="AB19" s="7">
        <v>207</v>
      </c>
      <c r="AC19" s="7">
        <v>207</v>
      </c>
      <c r="AD19" s="112">
        <f t="shared" si="2"/>
        <v>0</v>
      </c>
      <c r="AE19" s="112">
        <f t="shared" si="3"/>
        <v>0</v>
      </c>
      <c r="AF19" s="112">
        <f t="shared" si="6"/>
        <v>0</v>
      </c>
      <c r="AG19" s="112">
        <f t="shared" si="7"/>
        <v>0</v>
      </c>
      <c r="AH19" s="112">
        <f t="shared" si="8"/>
        <v>0</v>
      </c>
      <c r="AI19" s="112">
        <f t="shared" si="9"/>
        <v>0</v>
      </c>
      <c r="AJ19" s="112">
        <f t="shared" si="10"/>
        <v>0</v>
      </c>
      <c r="AL19" s="7">
        <f t="shared" si="11"/>
        <v>198</v>
      </c>
      <c r="AM19" s="7">
        <v>540001</v>
      </c>
      <c r="AN19" s="7">
        <v>86</v>
      </c>
    </row>
    <row r="20" spans="1:40" ht="69.75" customHeight="1" x14ac:dyDescent="0.25">
      <c r="A20" s="147">
        <f t="shared" si="4"/>
        <v>9</v>
      </c>
      <c r="B20" s="149">
        <v>580003</v>
      </c>
      <c r="C20" s="149" t="s">
        <v>310</v>
      </c>
      <c r="D20" s="150" t="s">
        <v>311</v>
      </c>
      <c r="E20" s="151" t="s">
        <v>312</v>
      </c>
      <c r="F20" s="169">
        <v>327</v>
      </c>
      <c r="G20" s="169">
        <v>327</v>
      </c>
      <c r="H20" s="189">
        <v>318</v>
      </c>
      <c r="I20" s="325">
        <v>315</v>
      </c>
      <c r="J20" s="169">
        <v>315</v>
      </c>
      <c r="K20" s="191">
        <v>324</v>
      </c>
      <c r="L20" s="169">
        <f t="shared" si="5"/>
        <v>327</v>
      </c>
      <c r="M20" s="282">
        <v>324</v>
      </c>
      <c r="N20" s="171">
        <f t="shared" si="0"/>
        <v>324</v>
      </c>
      <c r="O20" s="283">
        <v>324</v>
      </c>
      <c r="P20" s="283">
        <v>324</v>
      </c>
      <c r="Q20" s="226"/>
      <c r="R20" s="284"/>
      <c r="S20" s="284"/>
      <c r="T20" s="101">
        <f t="shared" si="1"/>
        <v>324</v>
      </c>
      <c r="U20" s="41"/>
      <c r="V20" s="3"/>
      <c r="W20" s="7">
        <v>327</v>
      </c>
      <c r="X20" s="7">
        <v>327</v>
      </c>
      <c r="Y20" s="7">
        <v>318</v>
      </c>
      <c r="Z20" s="7">
        <v>324</v>
      </c>
      <c r="AA20" s="7">
        <v>324</v>
      </c>
      <c r="AB20" s="7">
        <v>324</v>
      </c>
      <c r="AC20" s="7">
        <v>324</v>
      </c>
      <c r="AD20" s="112">
        <f t="shared" si="2"/>
        <v>0</v>
      </c>
      <c r="AE20" s="112">
        <f t="shared" si="3"/>
        <v>0</v>
      </c>
      <c r="AF20" s="112">
        <f t="shared" si="6"/>
        <v>-3</v>
      </c>
      <c r="AG20" s="112">
        <f t="shared" si="7"/>
        <v>3</v>
      </c>
      <c r="AH20" s="112">
        <f t="shared" si="8"/>
        <v>0</v>
      </c>
      <c r="AI20" s="112">
        <f t="shared" si="9"/>
        <v>0</v>
      </c>
      <c r="AJ20" s="112">
        <f t="shared" si="10"/>
        <v>0</v>
      </c>
      <c r="AL20" s="7">
        <f t="shared" si="11"/>
        <v>315</v>
      </c>
      <c r="AM20" s="7">
        <v>540002</v>
      </c>
      <c r="AN20" s="7">
        <v>16</v>
      </c>
    </row>
    <row r="21" spans="1:40" ht="63" x14ac:dyDescent="0.25">
      <c r="A21" s="147">
        <f t="shared" si="4"/>
        <v>10</v>
      </c>
      <c r="B21" s="149">
        <v>580006</v>
      </c>
      <c r="C21" s="149" t="s">
        <v>313</v>
      </c>
      <c r="D21" s="150" t="s">
        <v>314</v>
      </c>
      <c r="E21" s="151" t="s">
        <v>315</v>
      </c>
      <c r="F21" s="170">
        <v>18</v>
      </c>
      <c r="G21" s="170">
        <v>18</v>
      </c>
      <c r="H21" s="189">
        <v>16</v>
      </c>
      <c r="I21" s="325">
        <v>16</v>
      </c>
      <c r="J21" s="170">
        <v>16</v>
      </c>
      <c r="K21" s="191">
        <v>20</v>
      </c>
      <c r="L21" s="169">
        <f t="shared" si="5"/>
        <v>20</v>
      </c>
      <c r="M21" s="282">
        <v>18</v>
      </c>
      <c r="N21" s="171">
        <f t="shared" si="0"/>
        <v>18</v>
      </c>
      <c r="O21" s="283">
        <v>18</v>
      </c>
      <c r="P21" s="283">
        <v>18</v>
      </c>
      <c r="Q21" s="226"/>
      <c r="R21" s="284"/>
      <c r="S21" s="284"/>
      <c r="T21" s="101">
        <f t="shared" si="1"/>
        <v>18</v>
      </c>
      <c r="U21" s="41"/>
      <c r="V21" s="3"/>
      <c r="W21" s="7">
        <v>18</v>
      </c>
      <c r="X21" s="7">
        <v>18</v>
      </c>
      <c r="Y21" s="7">
        <v>16</v>
      </c>
      <c r="Z21" s="7">
        <v>20</v>
      </c>
      <c r="AA21" s="7">
        <v>18</v>
      </c>
      <c r="AB21" s="7">
        <v>18</v>
      </c>
      <c r="AC21" s="7">
        <v>18</v>
      </c>
      <c r="AD21" s="112">
        <f t="shared" si="2"/>
        <v>0</v>
      </c>
      <c r="AE21" s="112">
        <f t="shared" si="3"/>
        <v>0</v>
      </c>
      <c r="AF21" s="112">
        <f t="shared" si="6"/>
        <v>0</v>
      </c>
      <c r="AG21" s="112">
        <f t="shared" si="7"/>
        <v>0</v>
      </c>
      <c r="AH21" s="112">
        <f t="shared" si="8"/>
        <v>0</v>
      </c>
      <c r="AI21" s="112">
        <f t="shared" si="9"/>
        <v>0</v>
      </c>
      <c r="AJ21" s="112">
        <f t="shared" si="10"/>
        <v>0</v>
      </c>
      <c r="AL21" s="7">
        <f t="shared" si="11"/>
        <v>16</v>
      </c>
      <c r="AM21" s="7">
        <v>550002</v>
      </c>
      <c r="AN21" s="7">
        <v>463</v>
      </c>
    </row>
    <row r="22" spans="1:40" ht="63" x14ac:dyDescent="0.25">
      <c r="A22" s="147">
        <f t="shared" si="4"/>
        <v>11</v>
      </c>
      <c r="B22" s="149">
        <v>580009</v>
      </c>
      <c r="C22" s="149" t="s">
        <v>259</v>
      </c>
      <c r="D22" s="150" t="s">
        <v>260</v>
      </c>
      <c r="E22" s="151" t="s">
        <v>316</v>
      </c>
      <c r="F22" s="170">
        <v>21</v>
      </c>
      <c r="G22" s="170">
        <v>21</v>
      </c>
      <c r="H22" s="189">
        <v>19</v>
      </c>
      <c r="I22" s="325">
        <v>19</v>
      </c>
      <c r="J22" s="170">
        <v>19</v>
      </c>
      <c r="K22" s="191">
        <v>17</v>
      </c>
      <c r="L22" s="169">
        <f t="shared" si="5"/>
        <v>17</v>
      </c>
      <c r="M22" s="282">
        <v>20</v>
      </c>
      <c r="N22" s="171">
        <f t="shared" si="0"/>
        <v>20</v>
      </c>
      <c r="O22" s="283">
        <v>20</v>
      </c>
      <c r="P22" s="283">
        <v>20</v>
      </c>
      <c r="Q22" s="226"/>
      <c r="R22" s="284"/>
      <c r="S22" s="284"/>
      <c r="T22" s="101">
        <f t="shared" si="1"/>
        <v>19.5</v>
      </c>
      <c r="U22" s="41"/>
      <c r="V22" s="3"/>
      <c r="W22" s="7">
        <v>21</v>
      </c>
      <c r="X22" s="7">
        <v>21</v>
      </c>
      <c r="Y22" s="7">
        <v>19</v>
      </c>
      <c r="Z22" s="7">
        <v>17</v>
      </c>
      <c r="AA22" s="7">
        <v>20</v>
      </c>
      <c r="AB22" s="7">
        <v>20</v>
      </c>
      <c r="AC22" s="7">
        <v>20</v>
      </c>
      <c r="AD22" s="112">
        <f t="shared" si="2"/>
        <v>0</v>
      </c>
      <c r="AE22" s="112">
        <f t="shared" si="3"/>
        <v>0</v>
      </c>
      <c r="AF22" s="112">
        <f t="shared" si="6"/>
        <v>0</v>
      </c>
      <c r="AG22" s="112">
        <f t="shared" si="7"/>
        <v>0</v>
      </c>
      <c r="AH22" s="112">
        <f t="shared" si="8"/>
        <v>0</v>
      </c>
      <c r="AI22" s="112">
        <f t="shared" si="9"/>
        <v>0</v>
      </c>
      <c r="AJ22" s="112">
        <f t="shared" si="10"/>
        <v>0</v>
      </c>
      <c r="AL22" s="7">
        <f t="shared" si="11"/>
        <v>19</v>
      </c>
      <c r="AM22" s="7">
        <v>550401</v>
      </c>
      <c r="AN22" s="7">
        <v>48</v>
      </c>
    </row>
    <row r="23" spans="1:40" ht="63" x14ac:dyDescent="0.25">
      <c r="A23" s="147">
        <f t="shared" si="4"/>
        <v>12</v>
      </c>
      <c r="B23" s="149">
        <v>590004</v>
      </c>
      <c r="C23" s="149" t="s">
        <v>317</v>
      </c>
      <c r="D23" s="150" t="s">
        <v>318</v>
      </c>
      <c r="E23" s="151" t="s">
        <v>319</v>
      </c>
      <c r="F23" s="169">
        <v>169</v>
      </c>
      <c r="G23" s="169">
        <v>168</v>
      </c>
      <c r="H23" s="189">
        <v>163</v>
      </c>
      <c r="I23" s="325">
        <v>159</v>
      </c>
      <c r="J23" s="169">
        <v>159</v>
      </c>
      <c r="K23" s="191">
        <v>184</v>
      </c>
      <c r="L23" s="169">
        <f t="shared" si="5"/>
        <v>188</v>
      </c>
      <c r="M23" s="282">
        <v>171</v>
      </c>
      <c r="N23" s="171">
        <f t="shared" si="0"/>
        <v>171</v>
      </c>
      <c r="O23" s="283">
        <v>171</v>
      </c>
      <c r="P23" s="283">
        <v>171</v>
      </c>
      <c r="Q23" s="226"/>
      <c r="R23" s="284"/>
      <c r="S23" s="284"/>
      <c r="T23" s="101">
        <f t="shared" si="1"/>
        <v>171</v>
      </c>
      <c r="U23" s="41"/>
      <c r="V23" s="3"/>
      <c r="W23" s="7">
        <v>169</v>
      </c>
      <c r="X23" s="7">
        <v>168</v>
      </c>
      <c r="Y23" s="7">
        <v>163</v>
      </c>
      <c r="Z23" s="7">
        <v>184</v>
      </c>
      <c r="AA23" s="7">
        <v>171</v>
      </c>
      <c r="AB23" s="7">
        <v>171</v>
      </c>
      <c r="AC23" s="7">
        <v>171</v>
      </c>
      <c r="AD23" s="112">
        <f t="shared" si="2"/>
        <v>0</v>
      </c>
      <c r="AE23" s="112">
        <f t="shared" si="3"/>
        <v>0</v>
      </c>
      <c r="AF23" s="112">
        <f t="shared" si="6"/>
        <v>-4</v>
      </c>
      <c r="AG23" s="112">
        <f t="shared" si="7"/>
        <v>4</v>
      </c>
      <c r="AH23" s="112">
        <f t="shared" si="8"/>
        <v>0</v>
      </c>
      <c r="AI23" s="112">
        <f t="shared" si="9"/>
        <v>0</v>
      </c>
      <c r="AJ23" s="112">
        <f t="shared" si="10"/>
        <v>0</v>
      </c>
      <c r="AL23" s="7">
        <f t="shared" si="11"/>
        <v>159</v>
      </c>
      <c r="AM23" s="7">
        <v>560001</v>
      </c>
      <c r="AN23" s="7">
        <v>198</v>
      </c>
    </row>
    <row r="24" spans="1:40" ht="78.75" x14ac:dyDescent="0.25">
      <c r="A24" s="147">
        <f t="shared" si="4"/>
        <v>13</v>
      </c>
      <c r="B24" s="149">
        <v>600003</v>
      </c>
      <c r="C24" s="149" t="s">
        <v>320</v>
      </c>
      <c r="D24" s="150" t="s">
        <v>321</v>
      </c>
      <c r="E24" s="151" t="s">
        <v>322</v>
      </c>
      <c r="F24" s="169">
        <v>202</v>
      </c>
      <c r="G24" s="169">
        <v>201</v>
      </c>
      <c r="H24" s="189">
        <v>200</v>
      </c>
      <c r="I24" s="325">
        <v>198</v>
      </c>
      <c r="J24" s="169">
        <v>198</v>
      </c>
      <c r="K24" s="191">
        <v>213</v>
      </c>
      <c r="L24" s="169">
        <f t="shared" si="5"/>
        <v>215</v>
      </c>
      <c r="M24" s="282">
        <v>204</v>
      </c>
      <c r="N24" s="171">
        <f t="shared" si="0"/>
        <v>204</v>
      </c>
      <c r="O24" s="283">
        <v>204</v>
      </c>
      <c r="P24" s="283">
        <v>204</v>
      </c>
      <c r="Q24" s="226"/>
      <c r="R24" s="284"/>
      <c r="S24" s="284"/>
      <c r="T24" s="101">
        <f t="shared" si="1"/>
        <v>204</v>
      </c>
      <c r="U24" s="41"/>
      <c r="V24" s="3"/>
      <c r="W24" s="7">
        <v>202</v>
      </c>
      <c r="X24" s="7">
        <v>201</v>
      </c>
      <c r="Y24" s="7">
        <v>200</v>
      </c>
      <c r="Z24" s="7">
        <v>213</v>
      </c>
      <c r="AA24" s="7">
        <v>204</v>
      </c>
      <c r="AB24" s="7">
        <v>204</v>
      </c>
      <c r="AC24" s="7">
        <v>204</v>
      </c>
      <c r="AD24" s="112">
        <f t="shared" si="2"/>
        <v>0</v>
      </c>
      <c r="AE24" s="112">
        <f t="shared" si="3"/>
        <v>0</v>
      </c>
      <c r="AF24" s="112">
        <f t="shared" si="6"/>
        <v>-2</v>
      </c>
      <c r="AG24" s="112">
        <f t="shared" si="7"/>
        <v>2</v>
      </c>
      <c r="AH24" s="112">
        <f t="shared" si="8"/>
        <v>0</v>
      </c>
      <c r="AI24" s="112">
        <f t="shared" si="9"/>
        <v>0</v>
      </c>
      <c r="AJ24" s="112">
        <f t="shared" si="10"/>
        <v>0</v>
      </c>
      <c r="AL24" s="7">
        <f t="shared" si="11"/>
        <v>198</v>
      </c>
      <c r="AM24" s="7">
        <v>570401</v>
      </c>
      <c r="AN24" s="7">
        <v>39</v>
      </c>
    </row>
    <row r="25" spans="1:40" ht="78.75" x14ac:dyDescent="0.25">
      <c r="A25" s="147">
        <f t="shared" si="4"/>
        <v>14</v>
      </c>
      <c r="B25" s="149">
        <v>610006</v>
      </c>
      <c r="C25" s="149" t="s">
        <v>323</v>
      </c>
      <c r="D25" s="150" t="s">
        <v>324</v>
      </c>
      <c r="E25" s="151" t="s">
        <v>325</v>
      </c>
      <c r="F25" s="169">
        <v>365</v>
      </c>
      <c r="G25" s="169">
        <v>364</v>
      </c>
      <c r="H25" s="189">
        <v>380</v>
      </c>
      <c r="I25" s="325">
        <v>366</v>
      </c>
      <c r="J25" s="169">
        <v>366</v>
      </c>
      <c r="K25" s="191">
        <v>410</v>
      </c>
      <c r="L25" s="169">
        <f t="shared" si="5"/>
        <v>424</v>
      </c>
      <c r="M25" s="282">
        <v>380</v>
      </c>
      <c r="N25" s="171">
        <f t="shared" si="0"/>
        <v>380</v>
      </c>
      <c r="O25" s="283">
        <v>380</v>
      </c>
      <c r="P25" s="283">
        <v>380</v>
      </c>
      <c r="Q25" s="226"/>
      <c r="R25" s="284"/>
      <c r="S25" s="284"/>
      <c r="T25" s="101">
        <f t="shared" si="1"/>
        <v>379.75</v>
      </c>
      <c r="U25" s="41"/>
      <c r="V25" s="3"/>
      <c r="W25" s="7">
        <v>365</v>
      </c>
      <c r="X25" s="7">
        <v>364</v>
      </c>
      <c r="Y25" s="7">
        <v>380</v>
      </c>
      <c r="Z25" s="100">
        <v>410</v>
      </c>
      <c r="AA25" s="7">
        <v>380</v>
      </c>
      <c r="AB25" s="7">
        <v>380</v>
      </c>
      <c r="AC25" s="7">
        <v>380</v>
      </c>
      <c r="AD25" s="112">
        <f t="shared" si="2"/>
        <v>0</v>
      </c>
      <c r="AE25" s="112">
        <f t="shared" si="3"/>
        <v>0</v>
      </c>
      <c r="AF25" s="112">
        <f t="shared" si="6"/>
        <v>-14</v>
      </c>
      <c r="AG25" s="112">
        <f t="shared" si="7"/>
        <v>14</v>
      </c>
      <c r="AH25" s="112">
        <f t="shared" si="8"/>
        <v>0</v>
      </c>
      <c r="AI25" s="112">
        <f t="shared" si="9"/>
        <v>0</v>
      </c>
      <c r="AJ25" s="112">
        <f t="shared" si="10"/>
        <v>0</v>
      </c>
      <c r="AL25" s="7">
        <f t="shared" si="11"/>
        <v>366</v>
      </c>
      <c r="AM25" s="7">
        <v>580003</v>
      </c>
      <c r="AN25" s="7">
        <v>315</v>
      </c>
    </row>
    <row r="26" spans="1:40" ht="47.25" x14ac:dyDescent="0.25">
      <c r="A26" s="147">
        <f t="shared" si="4"/>
        <v>15</v>
      </c>
      <c r="B26" s="149">
        <v>640006</v>
      </c>
      <c r="C26" s="149" t="s">
        <v>326</v>
      </c>
      <c r="D26" s="150" t="s">
        <v>327</v>
      </c>
      <c r="E26" s="151" t="s">
        <v>328</v>
      </c>
      <c r="F26" s="169">
        <v>232</v>
      </c>
      <c r="G26" s="169">
        <v>231</v>
      </c>
      <c r="H26" s="189">
        <v>235</v>
      </c>
      <c r="I26" s="325">
        <v>233</v>
      </c>
      <c r="J26" s="169">
        <v>233</v>
      </c>
      <c r="K26" s="191">
        <v>258</v>
      </c>
      <c r="L26" s="169">
        <f t="shared" si="5"/>
        <v>260</v>
      </c>
      <c r="M26" s="282">
        <v>239</v>
      </c>
      <c r="N26" s="171">
        <f t="shared" si="0"/>
        <v>239</v>
      </c>
      <c r="O26" s="283">
        <v>239</v>
      </c>
      <c r="P26" s="283">
        <v>239</v>
      </c>
      <c r="Q26" s="226"/>
      <c r="R26" s="284"/>
      <c r="S26" s="284"/>
      <c r="T26" s="101">
        <f t="shared" si="1"/>
        <v>239</v>
      </c>
      <c r="U26" s="41"/>
      <c r="V26" s="3"/>
      <c r="W26" s="7">
        <v>232</v>
      </c>
      <c r="X26" s="7">
        <v>231</v>
      </c>
      <c r="Y26" s="7">
        <v>235</v>
      </c>
      <c r="Z26" s="7">
        <v>258</v>
      </c>
      <c r="AA26" s="7">
        <v>239</v>
      </c>
      <c r="AB26" s="7">
        <v>239</v>
      </c>
      <c r="AC26" s="7">
        <v>239</v>
      </c>
      <c r="AD26" s="112">
        <f t="shared" si="2"/>
        <v>0</v>
      </c>
      <c r="AE26" s="112">
        <f t="shared" si="3"/>
        <v>0</v>
      </c>
      <c r="AF26" s="112">
        <f t="shared" si="6"/>
        <v>-2</v>
      </c>
      <c r="AG26" s="112">
        <f t="shared" si="7"/>
        <v>2</v>
      </c>
      <c r="AH26" s="112">
        <f t="shared" si="8"/>
        <v>0</v>
      </c>
      <c r="AI26" s="112">
        <f t="shared" si="9"/>
        <v>0</v>
      </c>
      <c r="AJ26" s="112">
        <f t="shared" si="10"/>
        <v>0</v>
      </c>
      <c r="AL26" s="7">
        <f t="shared" si="11"/>
        <v>233</v>
      </c>
      <c r="AM26" s="7">
        <v>580006</v>
      </c>
      <c r="AN26" s="7">
        <v>16</v>
      </c>
    </row>
    <row r="27" spans="1:40" ht="63" x14ac:dyDescent="0.25">
      <c r="A27" s="147">
        <f t="shared" si="4"/>
        <v>16</v>
      </c>
      <c r="B27" s="149">
        <v>640007</v>
      </c>
      <c r="C27" s="149" t="s">
        <v>329</v>
      </c>
      <c r="D27" s="150" t="s">
        <v>330</v>
      </c>
      <c r="E27" s="151" t="s">
        <v>331</v>
      </c>
      <c r="F27" s="170">
        <v>119</v>
      </c>
      <c r="G27" s="170">
        <v>119</v>
      </c>
      <c r="H27" s="189">
        <v>111</v>
      </c>
      <c r="I27" s="325">
        <v>118</v>
      </c>
      <c r="J27" s="170">
        <v>118</v>
      </c>
      <c r="K27" s="191">
        <v>123</v>
      </c>
      <c r="L27" s="169">
        <f t="shared" si="5"/>
        <v>116</v>
      </c>
      <c r="M27" s="282">
        <v>118</v>
      </c>
      <c r="N27" s="171">
        <f t="shared" si="0"/>
        <v>118</v>
      </c>
      <c r="O27" s="283">
        <v>118</v>
      </c>
      <c r="P27" s="283">
        <v>118</v>
      </c>
      <c r="Q27" s="226"/>
      <c r="R27" s="284"/>
      <c r="S27" s="284"/>
      <c r="T27" s="101">
        <f t="shared" si="1"/>
        <v>118</v>
      </c>
      <c r="U27" s="41"/>
      <c r="V27" s="3"/>
      <c r="W27" s="7">
        <v>119</v>
      </c>
      <c r="X27" s="7">
        <v>119</v>
      </c>
      <c r="Y27" s="7">
        <v>111</v>
      </c>
      <c r="Z27" s="7">
        <v>123</v>
      </c>
      <c r="AA27" s="7">
        <v>118</v>
      </c>
      <c r="AB27" s="7">
        <v>118</v>
      </c>
      <c r="AC27" s="7">
        <v>118</v>
      </c>
      <c r="AD27" s="112">
        <f t="shared" si="2"/>
        <v>0</v>
      </c>
      <c r="AE27" s="112">
        <f t="shared" si="3"/>
        <v>0</v>
      </c>
      <c r="AF27" s="112">
        <f t="shared" si="6"/>
        <v>7</v>
      </c>
      <c r="AG27" s="112">
        <f t="shared" si="7"/>
        <v>-7</v>
      </c>
      <c r="AH27" s="112">
        <f t="shared" si="8"/>
        <v>0</v>
      </c>
      <c r="AI27" s="112">
        <f t="shared" si="9"/>
        <v>0</v>
      </c>
      <c r="AJ27" s="112">
        <f t="shared" si="10"/>
        <v>0</v>
      </c>
      <c r="AL27" s="7">
        <f t="shared" si="11"/>
        <v>118</v>
      </c>
      <c r="AM27" s="7">
        <v>580009</v>
      </c>
      <c r="AN27" s="7">
        <v>19</v>
      </c>
    </row>
    <row r="28" spans="1:40" ht="63" x14ac:dyDescent="0.25">
      <c r="A28" s="147">
        <f t="shared" si="4"/>
        <v>17</v>
      </c>
      <c r="B28" s="149">
        <v>650005</v>
      </c>
      <c r="C28" s="149" t="s">
        <v>264</v>
      </c>
      <c r="D28" s="150" t="s">
        <v>265</v>
      </c>
      <c r="E28" s="151" t="s">
        <v>266</v>
      </c>
      <c r="F28" s="169">
        <v>38</v>
      </c>
      <c r="G28" s="169">
        <v>39</v>
      </c>
      <c r="H28" s="189">
        <v>30</v>
      </c>
      <c r="I28" s="325">
        <v>34</v>
      </c>
      <c r="J28" s="169">
        <v>34</v>
      </c>
      <c r="K28" s="191">
        <v>49</v>
      </c>
      <c r="L28" s="169">
        <f t="shared" si="5"/>
        <v>45</v>
      </c>
      <c r="M28" s="282">
        <v>39</v>
      </c>
      <c r="N28" s="171">
        <f t="shared" si="0"/>
        <v>39</v>
      </c>
      <c r="O28" s="283">
        <v>39</v>
      </c>
      <c r="P28" s="283">
        <v>39</v>
      </c>
      <c r="Q28" s="226"/>
      <c r="R28" s="284"/>
      <c r="S28" s="284"/>
      <c r="T28" s="101">
        <f t="shared" si="1"/>
        <v>39</v>
      </c>
      <c r="U28" s="41"/>
      <c r="V28" s="3"/>
      <c r="W28" s="7">
        <v>38</v>
      </c>
      <c r="X28" s="7">
        <v>39</v>
      </c>
      <c r="Y28" s="7">
        <v>30</v>
      </c>
      <c r="Z28" s="7">
        <v>49</v>
      </c>
      <c r="AA28" s="7">
        <v>39</v>
      </c>
      <c r="AB28" s="7">
        <v>39</v>
      </c>
      <c r="AC28" s="7">
        <v>39</v>
      </c>
      <c r="AD28" s="112">
        <f t="shared" si="2"/>
        <v>0</v>
      </c>
      <c r="AE28" s="112">
        <f t="shared" si="3"/>
        <v>0</v>
      </c>
      <c r="AF28" s="112">
        <f t="shared" si="6"/>
        <v>4</v>
      </c>
      <c r="AG28" s="112">
        <f t="shared" si="7"/>
        <v>-4</v>
      </c>
      <c r="AH28" s="112">
        <f t="shared" si="8"/>
        <v>0</v>
      </c>
      <c r="AI28" s="112">
        <f t="shared" si="9"/>
        <v>0</v>
      </c>
      <c r="AJ28" s="112">
        <f t="shared" si="10"/>
        <v>0</v>
      </c>
      <c r="AL28" s="7">
        <f t="shared" si="11"/>
        <v>34</v>
      </c>
      <c r="AM28" s="7">
        <v>590004</v>
      </c>
      <c r="AN28" s="7">
        <v>159</v>
      </c>
    </row>
    <row r="29" spans="1:40" ht="47.25" x14ac:dyDescent="0.25">
      <c r="A29" s="147">
        <f t="shared" si="4"/>
        <v>18</v>
      </c>
      <c r="B29" s="149">
        <v>650006</v>
      </c>
      <c r="C29" s="149" t="s">
        <v>332</v>
      </c>
      <c r="D29" s="150" t="s">
        <v>333</v>
      </c>
      <c r="E29" s="151" t="s">
        <v>334</v>
      </c>
      <c r="F29" s="169">
        <v>168</v>
      </c>
      <c r="G29" s="169">
        <v>166</v>
      </c>
      <c r="H29" s="189">
        <v>164</v>
      </c>
      <c r="I29" s="325">
        <v>162</v>
      </c>
      <c r="J29" s="169">
        <v>162</v>
      </c>
      <c r="K29" s="191">
        <v>182</v>
      </c>
      <c r="L29" s="169">
        <f t="shared" si="5"/>
        <v>184</v>
      </c>
      <c r="M29" s="282">
        <v>170</v>
      </c>
      <c r="N29" s="171">
        <f t="shared" si="0"/>
        <v>170</v>
      </c>
      <c r="O29" s="283">
        <v>170</v>
      </c>
      <c r="P29" s="283">
        <v>170</v>
      </c>
      <c r="Q29" s="226"/>
      <c r="R29" s="284"/>
      <c r="S29" s="284"/>
      <c r="T29" s="101">
        <f t="shared" si="1"/>
        <v>170</v>
      </c>
      <c r="U29" s="41"/>
      <c r="V29" s="3"/>
      <c r="W29" s="7">
        <v>168</v>
      </c>
      <c r="X29" s="7">
        <v>166</v>
      </c>
      <c r="Y29" s="7">
        <v>164</v>
      </c>
      <c r="Z29" s="7">
        <v>182</v>
      </c>
      <c r="AA29" s="7">
        <v>170</v>
      </c>
      <c r="AB29" s="7">
        <v>170</v>
      </c>
      <c r="AC29" s="7">
        <v>170</v>
      </c>
      <c r="AD29" s="112">
        <f t="shared" si="2"/>
        <v>0</v>
      </c>
      <c r="AE29" s="112">
        <f t="shared" si="3"/>
        <v>0</v>
      </c>
      <c r="AF29" s="112">
        <f t="shared" si="6"/>
        <v>-2</v>
      </c>
      <c r="AG29" s="112">
        <f t="shared" si="7"/>
        <v>2</v>
      </c>
      <c r="AH29" s="112">
        <f t="shared" si="8"/>
        <v>0</v>
      </c>
      <c r="AI29" s="112">
        <f t="shared" si="9"/>
        <v>0</v>
      </c>
      <c r="AJ29" s="112">
        <f t="shared" si="10"/>
        <v>0</v>
      </c>
      <c r="AL29" s="7">
        <f t="shared" si="11"/>
        <v>162</v>
      </c>
      <c r="AM29" s="7">
        <v>600003</v>
      </c>
      <c r="AN29" s="7">
        <v>198</v>
      </c>
    </row>
    <row r="30" spans="1:40" ht="47.25" x14ac:dyDescent="0.25">
      <c r="A30" s="147">
        <f t="shared" si="4"/>
        <v>19</v>
      </c>
      <c r="B30" s="149">
        <v>660003</v>
      </c>
      <c r="C30" s="149" t="s">
        <v>335</v>
      </c>
      <c r="D30" s="150" t="s">
        <v>336</v>
      </c>
      <c r="E30" s="151" t="s">
        <v>337</v>
      </c>
      <c r="F30" s="169">
        <v>207</v>
      </c>
      <c r="G30" s="169">
        <v>208</v>
      </c>
      <c r="H30" s="189">
        <v>206</v>
      </c>
      <c r="I30" s="325">
        <v>207</v>
      </c>
      <c r="J30" s="170">
        <v>207</v>
      </c>
      <c r="K30" s="191">
        <v>211</v>
      </c>
      <c r="L30" s="169">
        <f t="shared" si="5"/>
        <v>210</v>
      </c>
      <c r="M30" s="282">
        <v>208</v>
      </c>
      <c r="N30" s="171">
        <f t="shared" si="0"/>
        <v>208</v>
      </c>
      <c r="O30" s="283">
        <v>208</v>
      </c>
      <c r="P30" s="283">
        <v>208</v>
      </c>
      <c r="Q30" s="226"/>
      <c r="R30" s="284"/>
      <c r="S30" s="284"/>
      <c r="T30" s="101">
        <f t="shared" si="1"/>
        <v>208</v>
      </c>
      <c r="U30" s="41"/>
      <c r="V30" s="3"/>
      <c r="W30" s="7">
        <v>207</v>
      </c>
      <c r="X30" s="7">
        <v>208</v>
      </c>
      <c r="Y30" s="7">
        <v>206</v>
      </c>
      <c r="Z30" s="7">
        <v>211</v>
      </c>
      <c r="AA30" s="7">
        <v>208</v>
      </c>
      <c r="AB30" s="7">
        <v>208</v>
      </c>
      <c r="AC30" s="7">
        <v>208</v>
      </c>
      <c r="AD30" s="112">
        <f t="shared" si="2"/>
        <v>0</v>
      </c>
      <c r="AE30" s="112">
        <f t="shared" si="3"/>
        <v>0</v>
      </c>
      <c r="AF30" s="112">
        <f t="shared" si="6"/>
        <v>1</v>
      </c>
      <c r="AG30" s="112">
        <f t="shared" si="7"/>
        <v>-1</v>
      </c>
      <c r="AH30" s="112">
        <f t="shared" si="8"/>
        <v>0</v>
      </c>
      <c r="AI30" s="112">
        <f t="shared" si="9"/>
        <v>0</v>
      </c>
      <c r="AJ30" s="112">
        <f t="shared" si="10"/>
        <v>0</v>
      </c>
      <c r="AL30" s="7">
        <f t="shared" si="11"/>
        <v>207</v>
      </c>
      <c r="AM30" s="7">
        <v>600008</v>
      </c>
      <c r="AN30" s="7">
        <v>15</v>
      </c>
    </row>
    <row r="31" spans="1:40" ht="47.25" x14ac:dyDescent="0.25">
      <c r="A31" s="147">
        <f t="shared" si="4"/>
        <v>20</v>
      </c>
      <c r="B31" s="149">
        <v>670007</v>
      </c>
      <c r="C31" s="149" t="s">
        <v>338</v>
      </c>
      <c r="D31" s="150" t="s">
        <v>339</v>
      </c>
      <c r="E31" s="151" t="s">
        <v>340</v>
      </c>
      <c r="F31" s="169">
        <v>251</v>
      </c>
      <c r="G31" s="169">
        <v>251</v>
      </c>
      <c r="H31" s="189">
        <v>226</v>
      </c>
      <c r="I31" s="325">
        <v>242</v>
      </c>
      <c r="J31" s="169">
        <v>242</v>
      </c>
      <c r="K31" s="191">
        <v>248</v>
      </c>
      <c r="L31" s="169">
        <f t="shared" si="5"/>
        <v>232</v>
      </c>
      <c r="M31" s="282">
        <v>244</v>
      </c>
      <c r="N31" s="171">
        <f t="shared" si="0"/>
        <v>244</v>
      </c>
      <c r="O31" s="283">
        <v>244</v>
      </c>
      <c r="P31" s="283">
        <v>244</v>
      </c>
      <c r="Q31" s="226"/>
      <c r="R31" s="284"/>
      <c r="S31" s="284"/>
      <c r="T31" s="101">
        <f t="shared" si="1"/>
        <v>244</v>
      </c>
      <c r="U31" s="41"/>
      <c r="V31" s="3"/>
      <c r="W31" s="7">
        <v>251</v>
      </c>
      <c r="X31" s="7">
        <v>251</v>
      </c>
      <c r="Y31" s="7">
        <v>226</v>
      </c>
      <c r="Z31" s="100">
        <v>248</v>
      </c>
      <c r="AA31" s="7">
        <v>244</v>
      </c>
      <c r="AB31" s="112">
        <v>244</v>
      </c>
      <c r="AC31" s="7">
        <v>244</v>
      </c>
      <c r="AD31" s="112">
        <f t="shared" si="2"/>
        <v>0</v>
      </c>
      <c r="AE31" s="112">
        <f t="shared" si="3"/>
        <v>0</v>
      </c>
      <c r="AF31" s="112">
        <f t="shared" si="6"/>
        <v>16</v>
      </c>
      <c r="AG31" s="112">
        <f t="shared" si="7"/>
        <v>-16</v>
      </c>
      <c r="AH31" s="112">
        <f t="shared" si="8"/>
        <v>0</v>
      </c>
      <c r="AI31" s="112">
        <f t="shared" si="9"/>
        <v>0</v>
      </c>
      <c r="AJ31" s="112">
        <f t="shared" si="10"/>
        <v>0</v>
      </c>
      <c r="AL31" s="7">
        <f t="shared" si="11"/>
        <v>242</v>
      </c>
      <c r="AM31" s="7">
        <v>600401</v>
      </c>
      <c r="AN31" s="7">
        <v>25</v>
      </c>
    </row>
    <row r="32" spans="1:40" ht="47.25" x14ac:dyDescent="0.25">
      <c r="A32" s="147">
        <f t="shared" si="4"/>
        <v>21</v>
      </c>
      <c r="B32" s="149">
        <v>680005</v>
      </c>
      <c r="C32" s="149" t="s">
        <v>341</v>
      </c>
      <c r="D32" s="150" t="s">
        <v>342</v>
      </c>
      <c r="E32" s="151" t="s">
        <v>343</v>
      </c>
      <c r="F32" s="169">
        <v>180</v>
      </c>
      <c r="G32" s="169">
        <v>180</v>
      </c>
      <c r="H32" s="189">
        <v>178</v>
      </c>
      <c r="I32" s="325">
        <v>172</v>
      </c>
      <c r="J32" s="169">
        <v>172</v>
      </c>
      <c r="K32" s="191">
        <v>186</v>
      </c>
      <c r="L32" s="169">
        <f t="shared" si="5"/>
        <v>192</v>
      </c>
      <c r="M32" s="282">
        <v>181</v>
      </c>
      <c r="N32" s="171">
        <f t="shared" si="0"/>
        <v>181</v>
      </c>
      <c r="O32" s="283">
        <v>181</v>
      </c>
      <c r="P32" s="283">
        <v>181</v>
      </c>
      <c r="Q32" s="226"/>
      <c r="R32" s="284"/>
      <c r="S32" s="284"/>
      <c r="T32" s="101">
        <f t="shared" si="1"/>
        <v>181</v>
      </c>
      <c r="U32" s="41"/>
      <c r="V32" s="3"/>
      <c r="W32" s="7">
        <v>180</v>
      </c>
      <c r="X32" s="7">
        <v>180</v>
      </c>
      <c r="Y32" s="7">
        <v>178</v>
      </c>
      <c r="Z32" s="7">
        <v>186</v>
      </c>
      <c r="AA32" s="7">
        <v>181</v>
      </c>
      <c r="AB32" s="7">
        <v>181</v>
      </c>
      <c r="AC32" s="7">
        <v>181</v>
      </c>
      <c r="AD32" s="112">
        <f t="shared" si="2"/>
        <v>0</v>
      </c>
      <c r="AE32" s="112">
        <f t="shared" si="3"/>
        <v>0</v>
      </c>
      <c r="AF32" s="112">
        <f t="shared" si="6"/>
        <v>-6</v>
      </c>
      <c r="AG32" s="112">
        <f t="shared" si="7"/>
        <v>6</v>
      </c>
      <c r="AH32" s="112">
        <f t="shared" si="8"/>
        <v>0</v>
      </c>
      <c r="AI32" s="112">
        <f t="shared" si="9"/>
        <v>0</v>
      </c>
      <c r="AJ32" s="112">
        <f t="shared" si="10"/>
        <v>0</v>
      </c>
      <c r="AL32" s="7">
        <f t="shared" si="11"/>
        <v>172</v>
      </c>
      <c r="AM32" s="7">
        <v>610006</v>
      </c>
      <c r="AN32" s="7">
        <v>366</v>
      </c>
    </row>
    <row r="33" spans="1:40" ht="78.75" x14ac:dyDescent="0.25">
      <c r="A33" s="147">
        <f t="shared" si="4"/>
        <v>22</v>
      </c>
      <c r="B33" s="149">
        <v>690004</v>
      </c>
      <c r="C33" s="149" t="s">
        <v>344</v>
      </c>
      <c r="D33" s="150" t="s">
        <v>345</v>
      </c>
      <c r="E33" s="151" t="s">
        <v>346</v>
      </c>
      <c r="F33" s="169">
        <v>188</v>
      </c>
      <c r="G33" s="169">
        <v>188</v>
      </c>
      <c r="H33" s="189">
        <v>183</v>
      </c>
      <c r="I33" s="325">
        <v>176</v>
      </c>
      <c r="J33" s="169">
        <v>176</v>
      </c>
      <c r="K33" s="191">
        <v>186</v>
      </c>
      <c r="L33" s="169">
        <f t="shared" si="5"/>
        <v>193</v>
      </c>
      <c r="M33" s="282">
        <v>186</v>
      </c>
      <c r="N33" s="171">
        <f t="shared" si="0"/>
        <v>186</v>
      </c>
      <c r="O33" s="283">
        <v>186</v>
      </c>
      <c r="P33" s="283">
        <v>186</v>
      </c>
      <c r="Q33" s="226"/>
      <c r="R33" s="284"/>
      <c r="S33" s="284"/>
      <c r="T33" s="101">
        <f t="shared" si="1"/>
        <v>186.25</v>
      </c>
      <c r="U33" s="41"/>
      <c r="V33" s="3"/>
      <c r="W33" s="7">
        <v>188</v>
      </c>
      <c r="X33" s="7">
        <v>188</v>
      </c>
      <c r="Y33" s="7">
        <v>183</v>
      </c>
      <c r="Z33" s="7">
        <v>186</v>
      </c>
      <c r="AA33" s="7">
        <v>186</v>
      </c>
      <c r="AB33" s="7">
        <v>186</v>
      </c>
      <c r="AC33" s="7">
        <v>186</v>
      </c>
      <c r="AD33" s="112">
        <f t="shared" si="2"/>
        <v>0</v>
      </c>
      <c r="AE33" s="112">
        <f t="shared" si="3"/>
        <v>0</v>
      </c>
      <c r="AF33" s="112">
        <f t="shared" si="6"/>
        <v>-7</v>
      </c>
      <c r="AG33" s="112">
        <f t="shared" si="7"/>
        <v>7</v>
      </c>
      <c r="AH33" s="112">
        <f t="shared" si="8"/>
        <v>0</v>
      </c>
      <c r="AI33" s="112">
        <f t="shared" si="9"/>
        <v>0</v>
      </c>
      <c r="AJ33" s="112">
        <f t="shared" si="10"/>
        <v>0</v>
      </c>
      <c r="AL33" s="7">
        <f t="shared" si="11"/>
        <v>176</v>
      </c>
      <c r="AM33" s="7">
        <v>620017</v>
      </c>
      <c r="AN33" s="7">
        <v>48</v>
      </c>
    </row>
    <row r="34" spans="1:40" ht="63" x14ac:dyDescent="0.25">
      <c r="A34" s="147">
        <f t="shared" si="4"/>
        <v>23</v>
      </c>
      <c r="B34" s="149">
        <v>700001</v>
      </c>
      <c r="C34" s="149" t="s">
        <v>267</v>
      </c>
      <c r="D34" s="150" t="s">
        <v>268</v>
      </c>
      <c r="E34" s="151" t="s">
        <v>269</v>
      </c>
      <c r="F34" s="170">
        <v>111</v>
      </c>
      <c r="G34" s="170">
        <v>111</v>
      </c>
      <c r="H34" s="189">
        <v>107</v>
      </c>
      <c r="I34" s="325">
        <v>108</v>
      </c>
      <c r="J34" s="170">
        <v>108</v>
      </c>
      <c r="K34" s="191">
        <v>123</v>
      </c>
      <c r="L34" s="169">
        <f t="shared" si="5"/>
        <v>122</v>
      </c>
      <c r="M34" s="282">
        <v>113</v>
      </c>
      <c r="N34" s="171">
        <f t="shared" si="0"/>
        <v>113</v>
      </c>
      <c r="O34" s="283">
        <v>113</v>
      </c>
      <c r="P34" s="283">
        <v>113</v>
      </c>
      <c r="Q34" s="226"/>
      <c r="R34" s="284"/>
      <c r="S34" s="284"/>
      <c r="T34" s="101">
        <f t="shared" si="1"/>
        <v>113</v>
      </c>
      <c r="U34" s="41"/>
      <c r="V34" s="3"/>
      <c r="W34" s="7">
        <v>111</v>
      </c>
      <c r="X34" s="7">
        <v>111</v>
      </c>
      <c r="Y34" s="7">
        <v>107</v>
      </c>
      <c r="Z34" s="100">
        <v>123</v>
      </c>
      <c r="AA34" s="7">
        <v>113</v>
      </c>
      <c r="AB34" s="7">
        <v>113</v>
      </c>
      <c r="AC34" s="7">
        <v>113</v>
      </c>
      <c r="AD34" s="112">
        <f t="shared" si="2"/>
        <v>0</v>
      </c>
      <c r="AE34" s="112">
        <f t="shared" si="3"/>
        <v>0</v>
      </c>
      <c r="AF34" s="112">
        <f t="shared" si="6"/>
        <v>1</v>
      </c>
      <c r="AG34" s="112">
        <f t="shared" si="7"/>
        <v>-1</v>
      </c>
      <c r="AH34" s="112">
        <f t="shared" si="8"/>
        <v>0</v>
      </c>
      <c r="AI34" s="112">
        <f t="shared" si="9"/>
        <v>0</v>
      </c>
      <c r="AJ34" s="112">
        <f t="shared" si="10"/>
        <v>0</v>
      </c>
      <c r="AL34" s="7">
        <f t="shared" si="11"/>
        <v>108</v>
      </c>
      <c r="AM34" s="7">
        <v>640006</v>
      </c>
      <c r="AN34" s="7">
        <v>233</v>
      </c>
    </row>
    <row r="35" spans="1:40" ht="47.25" x14ac:dyDescent="0.25">
      <c r="A35" s="147">
        <f t="shared" si="4"/>
        <v>24</v>
      </c>
      <c r="B35" s="149">
        <v>700006</v>
      </c>
      <c r="C35" s="149" t="s">
        <v>347</v>
      </c>
      <c r="D35" s="150" t="s">
        <v>348</v>
      </c>
      <c r="E35" s="151" t="s">
        <v>349</v>
      </c>
      <c r="F35" s="169">
        <v>186</v>
      </c>
      <c r="G35" s="169">
        <v>196</v>
      </c>
      <c r="H35" s="189">
        <v>182</v>
      </c>
      <c r="I35" s="325">
        <v>179</v>
      </c>
      <c r="J35" s="169">
        <v>179</v>
      </c>
      <c r="K35" s="191">
        <v>189</v>
      </c>
      <c r="L35" s="169">
        <f t="shared" si="5"/>
        <v>192</v>
      </c>
      <c r="M35" s="282">
        <v>188</v>
      </c>
      <c r="N35" s="171">
        <f t="shared" si="0"/>
        <v>188</v>
      </c>
      <c r="O35" s="283">
        <v>188</v>
      </c>
      <c r="P35" s="283">
        <v>188</v>
      </c>
      <c r="Q35" s="226"/>
      <c r="R35" s="284"/>
      <c r="S35" s="284"/>
      <c r="T35" s="101">
        <f t="shared" si="1"/>
        <v>188.25</v>
      </c>
      <c r="U35" s="41"/>
      <c r="V35" s="3"/>
      <c r="W35" s="7">
        <v>186</v>
      </c>
      <c r="X35" s="7">
        <v>196</v>
      </c>
      <c r="Y35" s="7">
        <v>182</v>
      </c>
      <c r="Z35" s="7">
        <v>189</v>
      </c>
      <c r="AA35" s="7">
        <v>188</v>
      </c>
      <c r="AB35" s="7">
        <v>188</v>
      </c>
      <c r="AC35" s="7">
        <v>188</v>
      </c>
      <c r="AD35" s="112">
        <f t="shared" si="2"/>
        <v>0</v>
      </c>
      <c r="AE35" s="112">
        <f t="shared" si="3"/>
        <v>0</v>
      </c>
      <c r="AF35" s="112">
        <f t="shared" si="6"/>
        <v>-3</v>
      </c>
      <c r="AG35" s="112">
        <f t="shared" si="7"/>
        <v>3</v>
      </c>
      <c r="AH35" s="112">
        <f t="shared" si="8"/>
        <v>0</v>
      </c>
      <c r="AI35" s="112">
        <f t="shared" si="9"/>
        <v>0</v>
      </c>
      <c r="AJ35" s="112">
        <f t="shared" si="10"/>
        <v>0</v>
      </c>
      <c r="AL35" s="7">
        <f t="shared" si="11"/>
        <v>179</v>
      </c>
      <c r="AM35" s="7">
        <v>640007</v>
      </c>
      <c r="AN35" s="7">
        <v>118</v>
      </c>
    </row>
    <row r="36" spans="1:40" ht="78.75" x14ac:dyDescent="0.25">
      <c r="A36" s="147">
        <f t="shared" si="4"/>
        <v>25</v>
      </c>
      <c r="B36" s="149">
        <v>710004</v>
      </c>
      <c r="C36" s="149" t="s">
        <v>350</v>
      </c>
      <c r="D36" s="150" t="s">
        <v>351</v>
      </c>
      <c r="E36" s="151" t="s">
        <v>352</v>
      </c>
      <c r="F36" s="169">
        <v>523</v>
      </c>
      <c r="G36" s="169">
        <v>523</v>
      </c>
      <c r="H36" s="189">
        <v>493</v>
      </c>
      <c r="I36" s="325">
        <v>508</v>
      </c>
      <c r="J36" s="169">
        <v>508</v>
      </c>
      <c r="K36" s="191">
        <v>494</v>
      </c>
      <c r="L36" s="169">
        <f t="shared" si="5"/>
        <v>479</v>
      </c>
      <c r="M36" s="282">
        <v>508</v>
      </c>
      <c r="N36" s="171">
        <f t="shared" si="0"/>
        <v>508</v>
      </c>
      <c r="O36" s="283">
        <v>508</v>
      </c>
      <c r="P36" s="283">
        <v>508</v>
      </c>
      <c r="Q36" s="226"/>
      <c r="R36" s="284"/>
      <c r="S36" s="284"/>
      <c r="T36" s="101">
        <f t="shared" si="1"/>
        <v>508.25</v>
      </c>
      <c r="U36" s="41"/>
      <c r="V36" s="3"/>
      <c r="W36" s="7">
        <v>523</v>
      </c>
      <c r="X36" s="7">
        <v>523</v>
      </c>
      <c r="Y36" s="7">
        <v>493</v>
      </c>
      <c r="Z36" s="100">
        <v>494</v>
      </c>
      <c r="AA36" s="7">
        <v>508</v>
      </c>
      <c r="AB36" s="112">
        <v>508</v>
      </c>
      <c r="AC36" s="7">
        <v>508</v>
      </c>
      <c r="AD36" s="112">
        <f t="shared" si="2"/>
        <v>0</v>
      </c>
      <c r="AE36" s="112">
        <f t="shared" si="3"/>
        <v>0</v>
      </c>
      <c r="AF36" s="112">
        <f t="shared" si="6"/>
        <v>15</v>
      </c>
      <c r="AG36" s="112">
        <f t="shared" si="7"/>
        <v>-15</v>
      </c>
      <c r="AH36" s="112">
        <f t="shared" si="8"/>
        <v>0</v>
      </c>
      <c r="AI36" s="112">
        <f t="shared" si="9"/>
        <v>0</v>
      </c>
      <c r="AJ36" s="112">
        <f t="shared" si="10"/>
        <v>0</v>
      </c>
      <c r="AL36" s="7">
        <f t="shared" si="11"/>
        <v>508</v>
      </c>
      <c r="AM36" s="7">
        <v>640401</v>
      </c>
      <c r="AN36" s="7">
        <v>30</v>
      </c>
    </row>
    <row r="37" spans="1:40" ht="78.75" x14ac:dyDescent="0.25">
      <c r="A37" s="147">
        <f t="shared" si="4"/>
        <v>26</v>
      </c>
      <c r="B37" s="149">
        <v>720009</v>
      </c>
      <c r="C37" s="149" t="s">
        <v>353</v>
      </c>
      <c r="D37" s="150" t="s">
        <v>354</v>
      </c>
      <c r="E37" s="151" t="s">
        <v>355</v>
      </c>
      <c r="F37" s="169">
        <v>307</v>
      </c>
      <c r="G37" s="169">
        <v>307</v>
      </c>
      <c r="H37" s="189">
        <v>307</v>
      </c>
      <c r="I37" s="325">
        <v>307</v>
      </c>
      <c r="J37" s="169">
        <v>307</v>
      </c>
      <c r="K37" s="191">
        <v>339</v>
      </c>
      <c r="L37" s="169">
        <f t="shared" si="5"/>
        <v>339</v>
      </c>
      <c r="M37" s="282">
        <v>315</v>
      </c>
      <c r="N37" s="171">
        <f t="shared" si="0"/>
        <v>315</v>
      </c>
      <c r="O37" s="283">
        <v>315</v>
      </c>
      <c r="P37" s="283">
        <v>315</v>
      </c>
      <c r="Q37" s="226"/>
      <c r="R37" s="284"/>
      <c r="S37" s="284"/>
      <c r="T37" s="101">
        <f t="shared" si="1"/>
        <v>315</v>
      </c>
      <c r="U37" s="41"/>
      <c r="V37" s="3"/>
      <c r="W37" s="7">
        <v>307</v>
      </c>
      <c r="X37" s="7">
        <v>307</v>
      </c>
      <c r="Y37" s="7">
        <v>307</v>
      </c>
      <c r="Z37" s="100">
        <v>339</v>
      </c>
      <c r="AA37" s="7">
        <v>315</v>
      </c>
      <c r="AB37" s="7">
        <v>315</v>
      </c>
      <c r="AC37" s="7">
        <v>315</v>
      </c>
      <c r="AD37" s="112">
        <f t="shared" si="2"/>
        <v>0</v>
      </c>
      <c r="AE37" s="112">
        <f t="shared" si="3"/>
        <v>0</v>
      </c>
      <c r="AF37" s="112">
        <f t="shared" si="6"/>
        <v>0</v>
      </c>
      <c r="AG37" s="112">
        <f t="shared" si="7"/>
        <v>0</v>
      </c>
      <c r="AH37" s="112">
        <f t="shared" si="8"/>
        <v>0</v>
      </c>
      <c r="AI37" s="112">
        <f t="shared" si="9"/>
        <v>0</v>
      </c>
      <c r="AJ37" s="112">
        <f t="shared" si="10"/>
        <v>0</v>
      </c>
      <c r="AL37" s="7">
        <f t="shared" si="11"/>
        <v>307</v>
      </c>
      <c r="AM37" s="7">
        <v>650005</v>
      </c>
      <c r="AN37" s="7">
        <v>34</v>
      </c>
    </row>
    <row r="38" spans="1:40" ht="47.25" x14ac:dyDescent="0.25">
      <c r="A38" s="147">
        <f t="shared" si="4"/>
        <v>27</v>
      </c>
      <c r="B38" s="149">
        <v>730006</v>
      </c>
      <c r="C38" s="149" t="s">
        <v>356</v>
      </c>
      <c r="D38" s="150" t="s">
        <v>357</v>
      </c>
      <c r="E38" s="151" t="s">
        <v>358</v>
      </c>
      <c r="F38" s="169">
        <v>154</v>
      </c>
      <c r="G38" s="169">
        <v>153</v>
      </c>
      <c r="H38" s="189">
        <v>149</v>
      </c>
      <c r="I38" s="325">
        <v>149</v>
      </c>
      <c r="J38" s="169">
        <v>149</v>
      </c>
      <c r="K38" s="191">
        <v>172</v>
      </c>
      <c r="L38" s="169">
        <f t="shared" si="5"/>
        <v>172</v>
      </c>
      <c r="M38" s="282">
        <v>157</v>
      </c>
      <c r="N38" s="171">
        <f t="shared" si="0"/>
        <v>157</v>
      </c>
      <c r="O38" s="283">
        <v>157</v>
      </c>
      <c r="P38" s="283">
        <v>157</v>
      </c>
      <c r="Q38" s="226"/>
      <c r="R38" s="284"/>
      <c r="S38" s="284"/>
      <c r="T38" s="101">
        <f t="shared" si="1"/>
        <v>157</v>
      </c>
      <c r="U38" s="41"/>
      <c r="V38" s="3"/>
      <c r="W38" s="7">
        <v>154</v>
      </c>
      <c r="X38" s="7">
        <v>153</v>
      </c>
      <c r="Y38" s="7">
        <v>149</v>
      </c>
      <c r="Z38" s="7">
        <v>172</v>
      </c>
      <c r="AA38" s="7">
        <v>157</v>
      </c>
      <c r="AB38" s="7">
        <v>157</v>
      </c>
      <c r="AC38" s="7">
        <v>157</v>
      </c>
      <c r="AD38" s="112">
        <f t="shared" si="2"/>
        <v>0</v>
      </c>
      <c r="AE38" s="112">
        <f t="shared" si="3"/>
        <v>0</v>
      </c>
      <c r="AF38" s="112">
        <f t="shared" si="6"/>
        <v>0</v>
      </c>
      <c r="AG38" s="112">
        <f t="shared" si="7"/>
        <v>0</v>
      </c>
      <c r="AH38" s="112">
        <f t="shared" si="8"/>
        <v>0</v>
      </c>
      <c r="AI38" s="112">
        <f t="shared" si="9"/>
        <v>0</v>
      </c>
      <c r="AJ38" s="112">
        <f t="shared" si="10"/>
        <v>0</v>
      </c>
      <c r="AL38" s="7">
        <f t="shared" si="11"/>
        <v>149</v>
      </c>
      <c r="AM38" s="7">
        <v>650006</v>
      </c>
      <c r="AN38" s="7">
        <v>162</v>
      </c>
    </row>
    <row r="39" spans="1:40" ht="47.25" x14ac:dyDescent="0.25">
      <c r="A39" s="147">
        <f t="shared" si="4"/>
        <v>28</v>
      </c>
      <c r="B39" s="149">
        <v>740008</v>
      </c>
      <c r="C39" s="149" t="s">
        <v>359</v>
      </c>
      <c r="D39" s="150" t="s">
        <v>360</v>
      </c>
      <c r="E39" s="151" t="s">
        <v>361</v>
      </c>
      <c r="F39" s="170">
        <v>442</v>
      </c>
      <c r="G39" s="170">
        <v>439</v>
      </c>
      <c r="H39" s="189">
        <v>434</v>
      </c>
      <c r="I39" s="325">
        <v>435</v>
      </c>
      <c r="J39" s="170">
        <v>435</v>
      </c>
      <c r="K39" s="191">
        <v>441</v>
      </c>
      <c r="L39" s="169">
        <f t="shared" si="5"/>
        <v>440</v>
      </c>
      <c r="M39" s="282">
        <v>439</v>
      </c>
      <c r="N39" s="171">
        <f t="shared" si="0"/>
        <v>439</v>
      </c>
      <c r="O39" s="283">
        <v>439</v>
      </c>
      <c r="P39" s="283">
        <v>439</v>
      </c>
      <c r="Q39" s="226"/>
      <c r="R39" s="284"/>
      <c r="S39" s="284"/>
      <c r="T39" s="101">
        <f t="shared" si="1"/>
        <v>439</v>
      </c>
      <c r="U39" s="41"/>
      <c r="V39" s="3"/>
      <c r="W39" s="7">
        <v>442</v>
      </c>
      <c r="X39" s="7">
        <v>439</v>
      </c>
      <c r="Y39" s="7">
        <v>434</v>
      </c>
      <c r="Z39" s="7">
        <v>441</v>
      </c>
      <c r="AA39" s="7">
        <v>439</v>
      </c>
      <c r="AB39" s="7">
        <v>439</v>
      </c>
      <c r="AC39" s="7">
        <v>439</v>
      </c>
      <c r="AD39" s="112">
        <f t="shared" si="2"/>
        <v>0</v>
      </c>
      <c r="AE39" s="112">
        <f t="shared" si="3"/>
        <v>0</v>
      </c>
      <c r="AF39" s="112">
        <f t="shared" si="6"/>
        <v>1</v>
      </c>
      <c r="AG39" s="112">
        <f t="shared" si="7"/>
        <v>-1</v>
      </c>
      <c r="AH39" s="112">
        <f t="shared" si="8"/>
        <v>0</v>
      </c>
      <c r="AI39" s="112">
        <f t="shared" si="9"/>
        <v>0</v>
      </c>
      <c r="AJ39" s="112">
        <f t="shared" si="10"/>
        <v>0</v>
      </c>
      <c r="AL39" s="7">
        <f t="shared" si="11"/>
        <v>435</v>
      </c>
      <c r="AM39" s="7">
        <v>660003</v>
      </c>
      <c r="AN39" s="7">
        <v>207</v>
      </c>
    </row>
    <row r="40" spans="1:40" ht="63" x14ac:dyDescent="0.25">
      <c r="A40" s="147">
        <f t="shared" si="4"/>
        <v>29</v>
      </c>
      <c r="B40" s="149">
        <v>740015</v>
      </c>
      <c r="C40" s="149" t="s">
        <v>362</v>
      </c>
      <c r="D40" s="150" t="s">
        <v>363</v>
      </c>
      <c r="E40" s="151" t="s">
        <v>364</v>
      </c>
      <c r="F40" s="169">
        <v>83</v>
      </c>
      <c r="G40" s="169">
        <v>84</v>
      </c>
      <c r="H40" s="189">
        <v>84</v>
      </c>
      <c r="I40" s="325">
        <v>83</v>
      </c>
      <c r="J40" s="169">
        <v>83</v>
      </c>
      <c r="K40" s="191">
        <v>85</v>
      </c>
      <c r="L40" s="169">
        <f t="shared" si="5"/>
        <v>86</v>
      </c>
      <c r="M40" s="282">
        <v>84</v>
      </c>
      <c r="N40" s="171">
        <f t="shared" si="0"/>
        <v>84</v>
      </c>
      <c r="O40" s="283">
        <v>84</v>
      </c>
      <c r="P40" s="283">
        <v>84</v>
      </c>
      <c r="Q40" s="226"/>
      <c r="R40" s="284"/>
      <c r="S40" s="284"/>
      <c r="T40" s="101">
        <f t="shared" si="1"/>
        <v>84</v>
      </c>
      <c r="U40" s="41"/>
      <c r="V40" s="3"/>
      <c r="W40" s="7">
        <v>83</v>
      </c>
      <c r="X40" s="7">
        <v>84</v>
      </c>
      <c r="Y40" s="7">
        <v>84</v>
      </c>
      <c r="Z40" s="7">
        <v>85</v>
      </c>
      <c r="AA40" s="7">
        <v>84</v>
      </c>
      <c r="AB40" s="7">
        <v>84</v>
      </c>
      <c r="AC40" s="7">
        <v>84</v>
      </c>
      <c r="AD40" s="112">
        <f t="shared" si="2"/>
        <v>0</v>
      </c>
      <c r="AE40" s="112">
        <f t="shared" si="3"/>
        <v>0</v>
      </c>
      <c r="AF40" s="112">
        <f t="shared" si="6"/>
        <v>-1</v>
      </c>
      <c r="AG40" s="112">
        <f t="shared" si="7"/>
        <v>1</v>
      </c>
      <c r="AH40" s="112">
        <f t="shared" si="8"/>
        <v>0</v>
      </c>
      <c r="AI40" s="112">
        <f t="shared" si="9"/>
        <v>0</v>
      </c>
      <c r="AJ40" s="112">
        <f t="shared" si="10"/>
        <v>0</v>
      </c>
      <c r="AL40" s="7">
        <f t="shared" si="11"/>
        <v>83</v>
      </c>
      <c r="AM40" s="7">
        <v>670007</v>
      </c>
      <c r="AN40" s="7">
        <v>242</v>
      </c>
    </row>
    <row r="41" spans="1:40" ht="47.25" x14ac:dyDescent="0.25">
      <c r="A41" s="147">
        <f t="shared" si="4"/>
        <v>30</v>
      </c>
      <c r="B41" s="149">
        <v>750002</v>
      </c>
      <c r="C41" s="149" t="s">
        <v>365</v>
      </c>
      <c r="D41" s="150" t="s">
        <v>366</v>
      </c>
      <c r="E41" s="151" t="s">
        <v>367</v>
      </c>
      <c r="F41" s="169">
        <v>195</v>
      </c>
      <c r="G41" s="169">
        <v>195</v>
      </c>
      <c r="H41" s="189">
        <v>190</v>
      </c>
      <c r="I41" s="325">
        <v>190</v>
      </c>
      <c r="J41" s="169">
        <v>190</v>
      </c>
      <c r="K41" s="191">
        <v>204</v>
      </c>
      <c r="L41" s="169">
        <f t="shared" si="5"/>
        <v>204</v>
      </c>
      <c r="M41" s="282">
        <v>196</v>
      </c>
      <c r="N41" s="171">
        <f t="shared" si="0"/>
        <v>196</v>
      </c>
      <c r="O41" s="283">
        <v>196</v>
      </c>
      <c r="P41" s="283">
        <v>196</v>
      </c>
      <c r="Q41" s="226"/>
      <c r="R41" s="284"/>
      <c r="S41" s="284"/>
      <c r="T41" s="101">
        <f t="shared" si="1"/>
        <v>196</v>
      </c>
      <c r="U41" s="41"/>
      <c r="V41" s="3"/>
      <c r="W41" s="7">
        <v>195</v>
      </c>
      <c r="X41" s="7">
        <v>195</v>
      </c>
      <c r="Y41" s="7">
        <v>190</v>
      </c>
      <c r="Z41" s="7">
        <v>204</v>
      </c>
      <c r="AA41" s="7">
        <v>196</v>
      </c>
      <c r="AB41" s="7">
        <v>196</v>
      </c>
      <c r="AC41" s="7">
        <v>196</v>
      </c>
      <c r="AD41" s="112">
        <f t="shared" si="2"/>
        <v>0</v>
      </c>
      <c r="AE41" s="112">
        <f t="shared" si="3"/>
        <v>0</v>
      </c>
      <c r="AF41" s="112">
        <f t="shared" si="6"/>
        <v>0</v>
      </c>
      <c r="AG41" s="112">
        <f t="shared" si="7"/>
        <v>0</v>
      </c>
      <c r="AH41" s="112">
        <f t="shared" si="8"/>
        <v>0</v>
      </c>
      <c r="AI41" s="112">
        <f t="shared" si="9"/>
        <v>0</v>
      </c>
      <c r="AJ41" s="112">
        <f t="shared" si="10"/>
        <v>0</v>
      </c>
      <c r="AL41" s="7">
        <f t="shared" si="11"/>
        <v>190</v>
      </c>
      <c r="AM41" s="7">
        <v>670401</v>
      </c>
      <c r="AN41" s="7">
        <v>41</v>
      </c>
    </row>
    <row r="42" spans="1:40" ht="78.75" x14ac:dyDescent="0.25">
      <c r="A42" s="147">
        <f t="shared" si="4"/>
        <v>31</v>
      </c>
      <c r="B42" s="149">
        <v>760008</v>
      </c>
      <c r="C42" s="149" t="s">
        <v>368</v>
      </c>
      <c r="D42" s="150" t="s">
        <v>369</v>
      </c>
      <c r="E42" s="151" t="s">
        <v>370</v>
      </c>
      <c r="F42" s="169">
        <v>230</v>
      </c>
      <c r="G42" s="169">
        <v>230</v>
      </c>
      <c r="H42" s="189">
        <v>222</v>
      </c>
      <c r="I42" s="325">
        <v>221</v>
      </c>
      <c r="J42" s="169">
        <v>221</v>
      </c>
      <c r="K42" s="191">
        <v>238</v>
      </c>
      <c r="L42" s="169">
        <f t="shared" si="5"/>
        <v>239</v>
      </c>
      <c r="M42" s="282">
        <v>230</v>
      </c>
      <c r="N42" s="171">
        <f t="shared" si="0"/>
        <v>230</v>
      </c>
      <c r="O42" s="283">
        <v>230</v>
      </c>
      <c r="P42" s="283">
        <v>230</v>
      </c>
      <c r="Q42" s="226"/>
      <c r="R42" s="284"/>
      <c r="S42" s="284"/>
      <c r="T42" s="101">
        <f t="shared" si="1"/>
        <v>230</v>
      </c>
      <c r="U42" s="41"/>
      <c r="V42" s="3"/>
      <c r="W42" s="7">
        <v>230</v>
      </c>
      <c r="X42" s="7">
        <v>230</v>
      </c>
      <c r="Y42" s="7">
        <v>222</v>
      </c>
      <c r="Z42" s="7">
        <v>238</v>
      </c>
      <c r="AA42" s="7">
        <v>230</v>
      </c>
      <c r="AB42" s="7">
        <v>230</v>
      </c>
      <c r="AC42" s="7">
        <v>230</v>
      </c>
      <c r="AD42" s="112">
        <f t="shared" si="2"/>
        <v>0</v>
      </c>
      <c r="AE42" s="112">
        <f t="shared" si="3"/>
        <v>0</v>
      </c>
      <c r="AF42" s="112">
        <f t="shared" si="6"/>
        <v>-1</v>
      </c>
      <c r="AG42" s="112">
        <f t="shared" si="7"/>
        <v>1</v>
      </c>
      <c r="AH42" s="112">
        <f t="shared" si="8"/>
        <v>0</v>
      </c>
      <c r="AI42" s="112">
        <f t="shared" si="9"/>
        <v>0</v>
      </c>
      <c r="AJ42" s="112">
        <f t="shared" si="10"/>
        <v>0</v>
      </c>
      <c r="AL42" s="7">
        <f t="shared" si="11"/>
        <v>221</v>
      </c>
      <c r="AM42" s="7">
        <v>680005</v>
      </c>
      <c r="AN42" s="7">
        <v>172</v>
      </c>
    </row>
    <row r="43" spans="1:40" ht="63" x14ac:dyDescent="0.25">
      <c r="A43" s="147">
        <f t="shared" si="4"/>
        <v>32</v>
      </c>
      <c r="B43" s="149">
        <v>770001</v>
      </c>
      <c r="C43" s="149" t="s">
        <v>371</v>
      </c>
      <c r="D43" s="150" t="s">
        <v>372</v>
      </c>
      <c r="E43" s="151" t="s">
        <v>373</v>
      </c>
      <c r="F43" s="169">
        <v>180</v>
      </c>
      <c r="G43" s="169">
        <v>180</v>
      </c>
      <c r="H43" s="189">
        <v>181</v>
      </c>
      <c r="I43" s="325">
        <v>178</v>
      </c>
      <c r="J43" s="169">
        <v>178</v>
      </c>
      <c r="K43" s="191">
        <v>187</v>
      </c>
      <c r="L43" s="169">
        <f t="shared" si="5"/>
        <v>190</v>
      </c>
      <c r="M43" s="282">
        <v>182</v>
      </c>
      <c r="N43" s="171">
        <f t="shared" si="0"/>
        <v>182</v>
      </c>
      <c r="O43" s="283">
        <v>182</v>
      </c>
      <c r="P43" s="283">
        <v>182</v>
      </c>
      <c r="Q43" s="226"/>
      <c r="R43" s="284"/>
      <c r="S43" s="284"/>
      <c r="T43" s="101">
        <f t="shared" si="1"/>
        <v>182</v>
      </c>
      <c r="U43" s="41"/>
      <c r="V43" s="3"/>
      <c r="W43" s="7">
        <v>180</v>
      </c>
      <c r="X43" s="7">
        <v>180</v>
      </c>
      <c r="Y43" s="7">
        <v>181</v>
      </c>
      <c r="Z43" s="7">
        <v>187</v>
      </c>
      <c r="AA43" s="7">
        <v>182</v>
      </c>
      <c r="AB43" s="7">
        <v>182</v>
      </c>
      <c r="AC43" s="7">
        <v>182</v>
      </c>
      <c r="AD43" s="112">
        <f t="shared" si="2"/>
        <v>0</v>
      </c>
      <c r="AE43" s="112">
        <f t="shared" si="3"/>
        <v>0</v>
      </c>
      <c r="AF43" s="112">
        <f t="shared" si="6"/>
        <v>-3</v>
      </c>
      <c r="AG43" s="112">
        <f t="shared" si="7"/>
        <v>3</v>
      </c>
      <c r="AH43" s="112">
        <f t="shared" si="8"/>
        <v>0</v>
      </c>
      <c r="AI43" s="112">
        <f t="shared" si="9"/>
        <v>0</v>
      </c>
      <c r="AJ43" s="112">
        <f t="shared" si="10"/>
        <v>0</v>
      </c>
      <c r="AL43" s="7">
        <f t="shared" si="11"/>
        <v>178</v>
      </c>
      <c r="AM43" s="7">
        <v>690004</v>
      </c>
      <c r="AN43" s="7">
        <v>176</v>
      </c>
    </row>
    <row r="44" spans="1:40" ht="63" x14ac:dyDescent="0.25">
      <c r="A44" s="147">
        <f t="shared" si="4"/>
        <v>33</v>
      </c>
      <c r="B44" s="149">
        <v>770004</v>
      </c>
      <c r="C44" s="149" t="s">
        <v>374</v>
      </c>
      <c r="D44" s="150" t="s">
        <v>375</v>
      </c>
      <c r="E44" s="151" t="s">
        <v>376</v>
      </c>
      <c r="F44" s="169">
        <v>162</v>
      </c>
      <c r="G44" s="169">
        <v>163</v>
      </c>
      <c r="H44" s="189">
        <v>163</v>
      </c>
      <c r="I44" s="325">
        <v>163</v>
      </c>
      <c r="J44" s="169">
        <v>163</v>
      </c>
      <c r="K44" s="191">
        <v>180</v>
      </c>
      <c r="L44" s="169">
        <f t="shared" si="5"/>
        <v>180</v>
      </c>
      <c r="M44" s="282">
        <v>167</v>
      </c>
      <c r="N44" s="171">
        <f t="shared" ref="N44:N75" si="12">ROUND((F44+G44+J44+L44)/4,0)</f>
        <v>167</v>
      </c>
      <c r="O44" s="283">
        <v>167</v>
      </c>
      <c r="P44" s="283">
        <v>167</v>
      </c>
      <c r="Q44" s="226"/>
      <c r="R44" s="284"/>
      <c r="S44" s="284"/>
      <c r="T44" s="101">
        <f t="shared" ref="T44:T75" si="13">(F44+G44+J44+L44)/4</f>
        <v>167</v>
      </c>
      <c r="U44" s="41"/>
      <c r="V44" s="3"/>
      <c r="W44" s="7">
        <v>162</v>
      </c>
      <c r="X44" s="7">
        <v>163</v>
      </c>
      <c r="Y44" s="7">
        <v>163</v>
      </c>
      <c r="Z44" s="7">
        <v>180</v>
      </c>
      <c r="AA44" s="7">
        <v>167</v>
      </c>
      <c r="AB44" s="7">
        <v>167</v>
      </c>
      <c r="AC44" s="7">
        <v>167</v>
      </c>
      <c r="AD44" s="112">
        <f t="shared" ref="AD44:AD75" si="14">F44-W44</f>
        <v>0</v>
      </c>
      <c r="AE44" s="112">
        <f t="shared" ref="AE44:AE75" si="15">G44-X44</f>
        <v>0</v>
      </c>
      <c r="AF44" s="112">
        <f t="shared" si="6"/>
        <v>0</v>
      </c>
      <c r="AG44" s="112">
        <f t="shared" si="7"/>
        <v>0</v>
      </c>
      <c r="AH44" s="112">
        <f t="shared" si="8"/>
        <v>0</v>
      </c>
      <c r="AI44" s="112">
        <f t="shared" si="9"/>
        <v>0</v>
      </c>
      <c r="AJ44" s="112">
        <f t="shared" si="10"/>
        <v>0</v>
      </c>
      <c r="AL44" s="7">
        <f t="shared" si="11"/>
        <v>163</v>
      </c>
      <c r="AM44" s="7">
        <v>700001</v>
      </c>
      <c r="AN44" s="7">
        <v>108</v>
      </c>
    </row>
    <row r="45" spans="1:40" ht="78.75" x14ac:dyDescent="0.25">
      <c r="A45" s="147">
        <f t="shared" si="4"/>
        <v>34</v>
      </c>
      <c r="B45" s="149">
        <v>780005</v>
      </c>
      <c r="C45" s="149" t="s">
        <v>377</v>
      </c>
      <c r="D45" s="150" t="s">
        <v>378</v>
      </c>
      <c r="E45" s="151" t="s">
        <v>379</v>
      </c>
      <c r="F45" s="169">
        <v>234</v>
      </c>
      <c r="G45" s="169">
        <v>235</v>
      </c>
      <c r="H45" s="189">
        <v>233</v>
      </c>
      <c r="I45" s="325">
        <v>231</v>
      </c>
      <c r="J45" s="169">
        <v>231</v>
      </c>
      <c r="K45" s="191">
        <v>242</v>
      </c>
      <c r="L45" s="169">
        <f t="shared" si="5"/>
        <v>244</v>
      </c>
      <c r="M45" s="282">
        <v>236</v>
      </c>
      <c r="N45" s="171">
        <f t="shared" si="12"/>
        <v>236</v>
      </c>
      <c r="O45" s="283">
        <v>236</v>
      </c>
      <c r="P45" s="283">
        <v>236</v>
      </c>
      <c r="Q45" s="226"/>
      <c r="R45" s="284"/>
      <c r="S45" s="284"/>
      <c r="T45" s="101">
        <f t="shared" si="13"/>
        <v>236</v>
      </c>
      <c r="U45" s="41"/>
      <c r="V45" s="3"/>
      <c r="W45" s="7">
        <v>234</v>
      </c>
      <c r="X45" s="7">
        <v>235</v>
      </c>
      <c r="Y45" s="7">
        <v>233</v>
      </c>
      <c r="Z45" s="7">
        <v>242</v>
      </c>
      <c r="AA45" s="7">
        <v>236</v>
      </c>
      <c r="AB45" s="7">
        <v>236</v>
      </c>
      <c r="AC45" s="7">
        <v>236</v>
      </c>
      <c r="AD45" s="112">
        <f t="shared" si="14"/>
        <v>0</v>
      </c>
      <c r="AE45" s="112">
        <f t="shared" si="15"/>
        <v>0</v>
      </c>
      <c r="AF45" s="112">
        <f t="shared" si="6"/>
        <v>-2</v>
      </c>
      <c r="AG45" s="112">
        <f t="shared" si="7"/>
        <v>2</v>
      </c>
      <c r="AH45" s="112">
        <f t="shared" si="8"/>
        <v>0</v>
      </c>
      <c r="AI45" s="112">
        <f t="shared" si="9"/>
        <v>0</v>
      </c>
      <c r="AJ45" s="112">
        <f t="shared" si="10"/>
        <v>0</v>
      </c>
      <c r="AL45" s="7">
        <f t="shared" si="11"/>
        <v>231</v>
      </c>
      <c r="AM45" s="7">
        <v>700006</v>
      </c>
      <c r="AN45" s="7">
        <v>179</v>
      </c>
    </row>
    <row r="46" spans="1:40" ht="47.25" x14ac:dyDescent="0.25">
      <c r="A46" s="147">
        <f t="shared" si="4"/>
        <v>35</v>
      </c>
      <c r="B46" s="149">
        <v>790003</v>
      </c>
      <c r="C46" s="149" t="s">
        <v>380</v>
      </c>
      <c r="D46" s="150" t="s">
        <v>381</v>
      </c>
      <c r="E46" s="151" t="s">
        <v>382</v>
      </c>
      <c r="F46" s="169">
        <v>219</v>
      </c>
      <c r="G46" s="169">
        <v>219</v>
      </c>
      <c r="H46" s="189">
        <v>219</v>
      </c>
      <c r="I46" s="325">
        <v>220</v>
      </c>
      <c r="J46" s="169">
        <v>220</v>
      </c>
      <c r="K46" s="191">
        <v>260</v>
      </c>
      <c r="L46" s="169">
        <f t="shared" si="5"/>
        <v>259</v>
      </c>
      <c r="M46" s="282">
        <v>229</v>
      </c>
      <c r="N46" s="171">
        <f t="shared" si="12"/>
        <v>229</v>
      </c>
      <c r="O46" s="283">
        <v>229</v>
      </c>
      <c r="P46" s="283">
        <v>229</v>
      </c>
      <c r="Q46" s="226"/>
      <c r="R46" s="284"/>
      <c r="S46" s="284"/>
      <c r="T46" s="101">
        <f t="shared" si="13"/>
        <v>229.25</v>
      </c>
      <c r="U46" s="41"/>
      <c r="V46" s="3"/>
      <c r="W46" s="7">
        <v>219</v>
      </c>
      <c r="X46" s="7">
        <v>219</v>
      </c>
      <c r="Y46" s="7">
        <v>219</v>
      </c>
      <c r="Z46" s="7">
        <v>260</v>
      </c>
      <c r="AA46" s="7">
        <v>229</v>
      </c>
      <c r="AB46" s="7">
        <v>229</v>
      </c>
      <c r="AC46" s="7">
        <v>229</v>
      </c>
      <c r="AD46" s="112">
        <f t="shared" si="14"/>
        <v>0</v>
      </c>
      <c r="AE46" s="112">
        <f t="shared" si="15"/>
        <v>0</v>
      </c>
      <c r="AF46" s="112">
        <f t="shared" si="6"/>
        <v>1</v>
      </c>
      <c r="AG46" s="112">
        <f t="shared" si="7"/>
        <v>-1</v>
      </c>
      <c r="AH46" s="112">
        <f t="shared" si="8"/>
        <v>0</v>
      </c>
      <c r="AI46" s="112">
        <f t="shared" si="9"/>
        <v>0</v>
      </c>
      <c r="AJ46" s="112">
        <f t="shared" si="10"/>
        <v>0</v>
      </c>
      <c r="AL46" s="7">
        <f t="shared" si="11"/>
        <v>220</v>
      </c>
      <c r="AM46" s="7">
        <v>710004</v>
      </c>
      <c r="AN46" s="7">
        <v>508</v>
      </c>
    </row>
    <row r="47" spans="1:40" ht="63" x14ac:dyDescent="0.25">
      <c r="A47" s="147">
        <f t="shared" si="4"/>
        <v>36</v>
      </c>
      <c r="B47" s="149">
        <v>800002</v>
      </c>
      <c r="C47" s="149" t="s">
        <v>383</v>
      </c>
      <c r="D47" s="150" t="s">
        <v>384</v>
      </c>
      <c r="E47" s="151" t="s">
        <v>385</v>
      </c>
      <c r="F47" s="169">
        <v>441</v>
      </c>
      <c r="G47" s="169">
        <v>441</v>
      </c>
      <c r="H47" s="189">
        <v>440</v>
      </c>
      <c r="I47" s="325">
        <v>434</v>
      </c>
      <c r="J47" s="169">
        <v>434</v>
      </c>
      <c r="K47" s="191">
        <v>446</v>
      </c>
      <c r="L47" s="169">
        <f t="shared" si="5"/>
        <v>452</v>
      </c>
      <c r="M47" s="282">
        <v>442</v>
      </c>
      <c r="N47" s="171">
        <f t="shared" si="12"/>
        <v>442</v>
      </c>
      <c r="O47" s="283">
        <v>442</v>
      </c>
      <c r="P47" s="283">
        <v>442</v>
      </c>
      <c r="Q47" s="226"/>
      <c r="R47" s="284"/>
      <c r="S47" s="284"/>
      <c r="T47" s="101">
        <f t="shared" si="13"/>
        <v>442</v>
      </c>
      <c r="U47" s="41"/>
      <c r="V47" s="3"/>
      <c r="W47" s="7">
        <v>441</v>
      </c>
      <c r="X47" s="7">
        <v>441</v>
      </c>
      <c r="Y47" s="7">
        <v>440</v>
      </c>
      <c r="Z47" s="7">
        <v>446</v>
      </c>
      <c r="AA47" s="7">
        <v>442</v>
      </c>
      <c r="AB47" s="7">
        <v>442</v>
      </c>
      <c r="AC47" s="7">
        <v>442</v>
      </c>
      <c r="AD47" s="112">
        <f t="shared" si="14"/>
        <v>0</v>
      </c>
      <c r="AE47" s="112">
        <f t="shared" si="15"/>
        <v>0</v>
      </c>
      <c r="AF47" s="112">
        <f t="shared" si="6"/>
        <v>-6</v>
      </c>
      <c r="AG47" s="112">
        <f t="shared" si="7"/>
        <v>6</v>
      </c>
      <c r="AH47" s="112">
        <f t="shared" si="8"/>
        <v>0</v>
      </c>
      <c r="AI47" s="112">
        <f t="shared" si="9"/>
        <v>0</v>
      </c>
      <c r="AJ47" s="112">
        <f t="shared" si="10"/>
        <v>0</v>
      </c>
      <c r="AL47" s="7">
        <f t="shared" si="11"/>
        <v>434</v>
      </c>
      <c r="AM47" s="7">
        <v>710401</v>
      </c>
      <c r="AN47" s="7">
        <v>49</v>
      </c>
    </row>
    <row r="48" spans="1:40" ht="47.25" x14ac:dyDescent="0.25">
      <c r="A48" s="147">
        <f t="shared" si="4"/>
        <v>37</v>
      </c>
      <c r="B48" s="149">
        <v>820007</v>
      </c>
      <c r="C48" s="149" t="s">
        <v>386</v>
      </c>
      <c r="D48" s="150" t="s">
        <v>387</v>
      </c>
      <c r="E48" s="151" t="s">
        <v>388</v>
      </c>
      <c r="F48" s="169">
        <v>189</v>
      </c>
      <c r="G48" s="169">
        <v>187</v>
      </c>
      <c r="H48" s="189">
        <v>177</v>
      </c>
      <c r="I48" s="325">
        <v>178</v>
      </c>
      <c r="J48" s="169">
        <v>178</v>
      </c>
      <c r="K48" s="191">
        <v>203</v>
      </c>
      <c r="L48" s="169">
        <f t="shared" si="5"/>
        <v>202</v>
      </c>
      <c r="M48" s="282">
        <v>189</v>
      </c>
      <c r="N48" s="171">
        <f t="shared" si="12"/>
        <v>189</v>
      </c>
      <c r="O48" s="283">
        <v>189</v>
      </c>
      <c r="P48" s="283">
        <v>189</v>
      </c>
      <c r="Q48" s="226"/>
      <c r="R48" s="284"/>
      <c r="S48" s="284"/>
      <c r="T48" s="101">
        <f t="shared" si="13"/>
        <v>189</v>
      </c>
      <c r="U48" s="41"/>
      <c r="V48" s="3"/>
      <c r="W48" s="7">
        <v>189</v>
      </c>
      <c r="X48" s="7">
        <v>187</v>
      </c>
      <c r="Y48" s="7">
        <v>177</v>
      </c>
      <c r="Z48" s="7">
        <v>203</v>
      </c>
      <c r="AA48" s="7">
        <v>189</v>
      </c>
      <c r="AB48" s="7">
        <v>189</v>
      </c>
      <c r="AC48" s="7">
        <v>189</v>
      </c>
      <c r="AD48" s="112">
        <f t="shared" si="14"/>
        <v>0</v>
      </c>
      <c r="AE48" s="112">
        <f t="shared" si="15"/>
        <v>0</v>
      </c>
      <c r="AF48" s="112">
        <f t="shared" si="6"/>
        <v>1</v>
      </c>
      <c r="AG48" s="112">
        <f t="shared" si="7"/>
        <v>-1</v>
      </c>
      <c r="AH48" s="112">
        <f t="shared" si="8"/>
        <v>0</v>
      </c>
      <c r="AI48" s="112">
        <f t="shared" si="9"/>
        <v>0</v>
      </c>
      <c r="AJ48" s="112">
        <f t="shared" si="10"/>
        <v>0</v>
      </c>
      <c r="AL48" s="7">
        <f t="shared" si="11"/>
        <v>178</v>
      </c>
      <c r="AM48" s="7">
        <v>710402</v>
      </c>
      <c r="AN48" s="7">
        <v>49</v>
      </c>
    </row>
    <row r="49" spans="1:40" ht="63" x14ac:dyDescent="0.25">
      <c r="A49" s="147">
        <f t="shared" si="4"/>
        <v>38</v>
      </c>
      <c r="B49" s="149">
        <v>830003</v>
      </c>
      <c r="C49" s="149" t="s">
        <v>276</v>
      </c>
      <c r="D49" s="150" t="s">
        <v>277</v>
      </c>
      <c r="E49" s="151" t="s">
        <v>278</v>
      </c>
      <c r="F49" s="170">
        <v>37</v>
      </c>
      <c r="G49" s="170">
        <v>37</v>
      </c>
      <c r="H49" s="189">
        <v>38</v>
      </c>
      <c r="I49" s="325">
        <v>39</v>
      </c>
      <c r="J49" s="170">
        <v>39</v>
      </c>
      <c r="K49" s="191">
        <v>41</v>
      </c>
      <c r="L49" s="169">
        <f t="shared" si="5"/>
        <v>40</v>
      </c>
      <c r="M49" s="282">
        <v>38</v>
      </c>
      <c r="N49" s="171">
        <f t="shared" si="12"/>
        <v>38</v>
      </c>
      <c r="O49" s="283">
        <v>38</v>
      </c>
      <c r="P49" s="283">
        <v>38</v>
      </c>
      <c r="Q49" s="226"/>
      <c r="R49" s="284"/>
      <c r="S49" s="284"/>
      <c r="T49" s="101">
        <f t="shared" si="13"/>
        <v>38.25</v>
      </c>
      <c r="U49" s="41"/>
      <c r="V49" s="3"/>
      <c r="W49" s="7">
        <v>37</v>
      </c>
      <c r="X49" s="7">
        <v>37</v>
      </c>
      <c r="Y49" s="7">
        <v>38</v>
      </c>
      <c r="Z49" s="7">
        <v>41</v>
      </c>
      <c r="AA49" s="7">
        <v>38</v>
      </c>
      <c r="AB49" s="7">
        <v>38</v>
      </c>
      <c r="AC49" s="7">
        <v>38</v>
      </c>
      <c r="AD49" s="112">
        <f t="shared" si="14"/>
        <v>0</v>
      </c>
      <c r="AE49" s="112">
        <f t="shared" si="15"/>
        <v>0</v>
      </c>
      <c r="AF49" s="112">
        <f t="shared" si="6"/>
        <v>1</v>
      </c>
      <c r="AG49" s="112">
        <f t="shared" si="7"/>
        <v>-1</v>
      </c>
      <c r="AH49" s="112">
        <f t="shared" si="8"/>
        <v>0</v>
      </c>
      <c r="AI49" s="112">
        <f t="shared" si="9"/>
        <v>0</v>
      </c>
      <c r="AJ49" s="112">
        <f t="shared" si="10"/>
        <v>0</v>
      </c>
      <c r="AL49" s="7">
        <f t="shared" si="11"/>
        <v>39</v>
      </c>
      <c r="AM49" s="7">
        <v>720009</v>
      </c>
      <c r="AN49" s="7">
        <v>307</v>
      </c>
    </row>
    <row r="50" spans="1:40" ht="63" customHeight="1" x14ac:dyDescent="0.25">
      <c r="A50" s="147">
        <f t="shared" si="4"/>
        <v>39</v>
      </c>
      <c r="B50" s="149">
        <v>830005</v>
      </c>
      <c r="C50" s="149" t="s">
        <v>389</v>
      </c>
      <c r="D50" s="150" t="s">
        <v>390</v>
      </c>
      <c r="E50" s="151" t="s">
        <v>391</v>
      </c>
      <c r="F50" s="169">
        <v>162</v>
      </c>
      <c r="G50" s="169">
        <v>165</v>
      </c>
      <c r="H50" s="189">
        <v>163</v>
      </c>
      <c r="I50" s="325">
        <v>166</v>
      </c>
      <c r="J50" s="169">
        <v>166</v>
      </c>
      <c r="K50" s="191">
        <v>163</v>
      </c>
      <c r="L50" s="169">
        <f t="shared" si="5"/>
        <v>160</v>
      </c>
      <c r="M50" s="282">
        <v>163</v>
      </c>
      <c r="N50" s="171">
        <f t="shared" si="12"/>
        <v>163</v>
      </c>
      <c r="O50" s="283">
        <v>163</v>
      </c>
      <c r="P50" s="283">
        <v>163</v>
      </c>
      <c r="Q50" s="226"/>
      <c r="R50" s="284"/>
      <c r="S50" s="284"/>
      <c r="T50" s="101">
        <f t="shared" si="13"/>
        <v>163.25</v>
      </c>
      <c r="U50" s="41"/>
      <c r="V50" s="3"/>
      <c r="W50" s="7">
        <v>162</v>
      </c>
      <c r="X50" s="7">
        <v>165</v>
      </c>
      <c r="Y50" s="7">
        <v>163</v>
      </c>
      <c r="Z50" s="7">
        <v>163</v>
      </c>
      <c r="AA50" s="7">
        <v>163</v>
      </c>
      <c r="AB50" s="7">
        <v>163</v>
      </c>
      <c r="AC50" s="7">
        <v>163</v>
      </c>
      <c r="AD50" s="112">
        <f t="shared" si="14"/>
        <v>0</v>
      </c>
      <c r="AE50" s="112">
        <f t="shared" si="15"/>
        <v>0</v>
      </c>
      <c r="AF50" s="112">
        <f t="shared" si="6"/>
        <v>3</v>
      </c>
      <c r="AG50" s="112">
        <f t="shared" si="7"/>
        <v>-3</v>
      </c>
      <c r="AH50" s="112">
        <f t="shared" si="8"/>
        <v>0</v>
      </c>
      <c r="AI50" s="112">
        <f t="shared" si="9"/>
        <v>0</v>
      </c>
      <c r="AJ50" s="112">
        <f t="shared" si="10"/>
        <v>0</v>
      </c>
      <c r="AL50" s="7">
        <f t="shared" si="11"/>
        <v>166</v>
      </c>
      <c r="AM50" s="7">
        <v>720401</v>
      </c>
      <c r="AN50" s="7">
        <v>38</v>
      </c>
    </row>
    <row r="51" spans="1:40" ht="63" x14ac:dyDescent="0.25">
      <c r="A51" s="147">
        <f t="shared" si="4"/>
        <v>40</v>
      </c>
      <c r="B51" s="149">
        <v>840007</v>
      </c>
      <c r="C51" s="149" t="s">
        <v>392</v>
      </c>
      <c r="D51" s="150" t="s">
        <v>393</v>
      </c>
      <c r="E51" s="151" t="s">
        <v>394</v>
      </c>
      <c r="F51" s="169">
        <v>190</v>
      </c>
      <c r="G51" s="169">
        <v>190</v>
      </c>
      <c r="H51" s="189">
        <v>190</v>
      </c>
      <c r="I51" s="325">
        <v>187</v>
      </c>
      <c r="J51" s="169">
        <v>187</v>
      </c>
      <c r="K51" s="191">
        <v>194</v>
      </c>
      <c r="L51" s="169">
        <f t="shared" si="5"/>
        <v>197</v>
      </c>
      <c r="M51" s="282">
        <v>191</v>
      </c>
      <c r="N51" s="171">
        <f t="shared" si="12"/>
        <v>191</v>
      </c>
      <c r="O51" s="283">
        <v>191</v>
      </c>
      <c r="P51" s="283">
        <v>191</v>
      </c>
      <c r="Q51" s="226"/>
      <c r="R51" s="284"/>
      <c r="S51" s="284"/>
      <c r="T51" s="101">
        <f t="shared" si="13"/>
        <v>191</v>
      </c>
      <c r="U51" s="41"/>
      <c r="V51" s="3"/>
      <c r="W51" s="7">
        <v>190</v>
      </c>
      <c r="X51" s="7">
        <v>190</v>
      </c>
      <c r="Y51" s="7">
        <v>190</v>
      </c>
      <c r="Z51" s="7">
        <v>194</v>
      </c>
      <c r="AA51" s="7">
        <v>191</v>
      </c>
      <c r="AB51" s="7">
        <v>191</v>
      </c>
      <c r="AC51" s="7">
        <v>191</v>
      </c>
      <c r="AD51" s="112">
        <f t="shared" si="14"/>
        <v>0</v>
      </c>
      <c r="AE51" s="112">
        <f t="shared" si="15"/>
        <v>0</v>
      </c>
      <c r="AF51" s="112">
        <f t="shared" si="6"/>
        <v>-3</v>
      </c>
      <c r="AG51" s="112">
        <f t="shared" si="7"/>
        <v>3</v>
      </c>
      <c r="AH51" s="112">
        <f t="shared" si="8"/>
        <v>0</v>
      </c>
      <c r="AI51" s="112">
        <f t="shared" si="9"/>
        <v>0</v>
      </c>
      <c r="AJ51" s="112">
        <f t="shared" si="10"/>
        <v>0</v>
      </c>
      <c r="AL51" s="7">
        <f t="shared" si="11"/>
        <v>187</v>
      </c>
      <c r="AM51" s="7">
        <v>730006</v>
      </c>
      <c r="AN51" s="7">
        <v>149</v>
      </c>
    </row>
    <row r="52" spans="1:40" ht="47.25" x14ac:dyDescent="0.25">
      <c r="A52" s="147">
        <f t="shared" si="4"/>
        <v>41</v>
      </c>
      <c r="B52" s="149">
        <v>850006</v>
      </c>
      <c r="C52" s="149" t="s">
        <v>395</v>
      </c>
      <c r="D52" s="150" t="s">
        <v>396</v>
      </c>
      <c r="E52" s="151" t="s">
        <v>397</v>
      </c>
      <c r="F52" s="169">
        <v>212</v>
      </c>
      <c r="G52" s="169">
        <v>212</v>
      </c>
      <c r="H52" s="189">
        <v>208</v>
      </c>
      <c r="I52" s="325">
        <v>206</v>
      </c>
      <c r="J52" s="169">
        <v>206</v>
      </c>
      <c r="K52" s="191">
        <v>216</v>
      </c>
      <c r="L52" s="169">
        <f t="shared" si="5"/>
        <v>218</v>
      </c>
      <c r="M52" s="282">
        <v>212</v>
      </c>
      <c r="N52" s="171">
        <f t="shared" si="12"/>
        <v>212</v>
      </c>
      <c r="O52" s="283">
        <v>212</v>
      </c>
      <c r="P52" s="283">
        <v>212</v>
      </c>
      <c r="Q52" s="226"/>
      <c r="R52" s="284"/>
      <c r="S52" s="284"/>
      <c r="T52" s="101">
        <f t="shared" si="13"/>
        <v>212</v>
      </c>
      <c r="U52" s="41"/>
      <c r="V52" s="3"/>
      <c r="W52" s="7">
        <v>212</v>
      </c>
      <c r="X52" s="7">
        <v>212</v>
      </c>
      <c r="Y52" s="7">
        <v>208</v>
      </c>
      <c r="Z52" s="7">
        <v>216</v>
      </c>
      <c r="AA52" s="7">
        <v>212</v>
      </c>
      <c r="AB52" s="7">
        <v>212</v>
      </c>
      <c r="AC52" s="7">
        <v>212</v>
      </c>
      <c r="AD52" s="112">
        <f t="shared" si="14"/>
        <v>0</v>
      </c>
      <c r="AE52" s="112">
        <f t="shared" si="15"/>
        <v>0</v>
      </c>
      <c r="AF52" s="112">
        <f t="shared" si="6"/>
        <v>-2</v>
      </c>
      <c r="AG52" s="112">
        <f t="shared" si="7"/>
        <v>2</v>
      </c>
      <c r="AH52" s="112">
        <f t="shared" si="8"/>
        <v>0</v>
      </c>
      <c r="AI52" s="112">
        <f t="shared" si="9"/>
        <v>0</v>
      </c>
      <c r="AJ52" s="112">
        <f t="shared" si="10"/>
        <v>0</v>
      </c>
      <c r="AL52" s="7">
        <f t="shared" si="11"/>
        <v>206</v>
      </c>
      <c r="AM52" s="7">
        <v>730401</v>
      </c>
      <c r="AN52" s="7">
        <v>26</v>
      </c>
    </row>
    <row r="53" spans="1:40" ht="78.75" x14ac:dyDescent="0.25">
      <c r="A53" s="147">
        <f t="shared" si="4"/>
        <v>42</v>
      </c>
      <c r="B53" s="149">
        <v>860009</v>
      </c>
      <c r="C53" s="149" t="s">
        <v>398</v>
      </c>
      <c r="D53" s="150" t="s">
        <v>399</v>
      </c>
      <c r="E53" s="151" t="s">
        <v>400</v>
      </c>
      <c r="F53" s="169">
        <v>211</v>
      </c>
      <c r="G53" s="169">
        <v>211</v>
      </c>
      <c r="H53" s="189">
        <v>186</v>
      </c>
      <c r="I53" s="325">
        <v>201</v>
      </c>
      <c r="J53" s="169">
        <v>201</v>
      </c>
      <c r="K53" s="191">
        <v>189</v>
      </c>
      <c r="L53" s="169">
        <f t="shared" si="5"/>
        <v>174</v>
      </c>
      <c r="M53" s="282">
        <v>199</v>
      </c>
      <c r="N53" s="171">
        <f t="shared" si="12"/>
        <v>199</v>
      </c>
      <c r="O53" s="283">
        <v>199</v>
      </c>
      <c r="P53" s="283">
        <v>199</v>
      </c>
      <c r="Q53" s="226"/>
      <c r="R53" s="284"/>
      <c r="S53" s="284"/>
      <c r="T53" s="101">
        <f t="shared" si="13"/>
        <v>199.25</v>
      </c>
      <c r="U53" s="41"/>
      <c r="V53" s="3"/>
      <c r="W53" s="7">
        <v>211</v>
      </c>
      <c r="X53" s="7">
        <v>211</v>
      </c>
      <c r="Y53" s="7">
        <v>186</v>
      </c>
      <c r="Z53" s="100">
        <v>189</v>
      </c>
      <c r="AA53" s="7">
        <v>199</v>
      </c>
      <c r="AB53" s="112">
        <v>199</v>
      </c>
      <c r="AC53" s="7">
        <v>199</v>
      </c>
      <c r="AD53" s="112">
        <f t="shared" si="14"/>
        <v>0</v>
      </c>
      <c r="AE53" s="112">
        <f t="shared" si="15"/>
        <v>0</v>
      </c>
      <c r="AF53" s="112">
        <f t="shared" si="6"/>
        <v>15</v>
      </c>
      <c r="AG53" s="112">
        <f t="shared" si="7"/>
        <v>-15</v>
      </c>
      <c r="AH53" s="112">
        <f t="shared" si="8"/>
        <v>0</v>
      </c>
      <c r="AI53" s="112">
        <f t="shared" si="9"/>
        <v>0</v>
      </c>
      <c r="AJ53" s="112">
        <f t="shared" si="10"/>
        <v>0</v>
      </c>
      <c r="AL53" s="7">
        <f t="shared" si="11"/>
        <v>201</v>
      </c>
      <c r="AM53" s="7">
        <v>740008</v>
      </c>
      <c r="AN53" s="7">
        <v>435</v>
      </c>
    </row>
    <row r="54" spans="1:40" ht="78.75" x14ac:dyDescent="0.25">
      <c r="A54" s="147">
        <f t="shared" si="4"/>
        <v>43</v>
      </c>
      <c r="B54" s="149">
        <v>870004</v>
      </c>
      <c r="C54" s="149" t="s">
        <v>401</v>
      </c>
      <c r="D54" s="150" t="s">
        <v>402</v>
      </c>
      <c r="E54" s="151" t="s">
        <v>403</v>
      </c>
      <c r="F54" s="169">
        <v>266</v>
      </c>
      <c r="G54" s="169">
        <v>266</v>
      </c>
      <c r="H54" s="189">
        <v>258</v>
      </c>
      <c r="I54" s="325">
        <v>258</v>
      </c>
      <c r="J54" s="169">
        <v>258</v>
      </c>
      <c r="K54" s="191">
        <v>274</v>
      </c>
      <c r="L54" s="169">
        <f t="shared" si="5"/>
        <v>274</v>
      </c>
      <c r="M54" s="282">
        <v>266</v>
      </c>
      <c r="N54" s="171">
        <f t="shared" si="12"/>
        <v>266</v>
      </c>
      <c r="O54" s="283">
        <v>266</v>
      </c>
      <c r="P54" s="283">
        <v>266</v>
      </c>
      <c r="Q54" s="226"/>
      <c r="R54" s="284"/>
      <c r="S54" s="284"/>
      <c r="T54" s="101">
        <f t="shared" si="13"/>
        <v>266</v>
      </c>
      <c r="U54" s="41"/>
      <c r="V54" s="3"/>
      <c r="W54" s="7">
        <v>266</v>
      </c>
      <c r="X54" s="7">
        <v>266</v>
      </c>
      <c r="Y54" s="7">
        <v>258</v>
      </c>
      <c r="Z54" s="7">
        <v>274</v>
      </c>
      <c r="AA54" s="7">
        <v>266</v>
      </c>
      <c r="AB54" s="7">
        <v>266</v>
      </c>
      <c r="AC54" s="7">
        <v>266</v>
      </c>
      <c r="AD54" s="112">
        <f t="shared" si="14"/>
        <v>0</v>
      </c>
      <c r="AE54" s="112">
        <f t="shared" si="15"/>
        <v>0</v>
      </c>
      <c r="AF54" s="112">
        <f t="shared" si="6"/>
        <v>0</v>
      </c>
      <c r="AG54" s="112">
        <f t="shared" si="7"/>
        <v>0</v>
      </c>
      <c r="AH54" s="112">
        <f t="shared" si="8"/>
        <v>0</v>
      </c>
      <c r="AI54" s="112">
        <f t="shared" si="9"/>
        <v>0</v>
      </c>
      <c r="AJ54" s="112">
        <f t="shared" si="10"/>
        <v>0</v>
      </c>
      <c r="AL54" s="7">
        <f t="shared" si="11"/>
        <v>258</v>
      </c>
      <c r="AM54" s="7">
        <v>740015</v>
      </c>
      <c r="AN54" s="7">
        <v>83</v>
      </c>
    </row>
    <row r="55" spans="1:40" ht="78.75" x14ac:dyDescent="0.25">
      <c r="A55" s="147">
        <f t="shared" si="4"/>
        <v>44</v>
      </c>
      <c r="B55" s="149">
        <v>880007</v>
      </c>
      <c r="C55" s="149" t="s">
        <v>279</v>
      </c>
      <c r="D55" s="150" t="s">
        <v>280</v>
      </c>
      <c r="E55" s="151" t="s">
        <v>281</v>
      </c>
      <c r="F55" s="170">
        <v>299</v>
      </c>
      <c r="G55" s="170">
        <v>301</v>
      </c>
      <c r="H55" s="189">
        <v>295</v>
      </c>
      <c r="I55" s="325">
        <v>296</v>
      </c>
      <c r="J55" s="170">
        <v>296</v>
      </c>
      <c r="K55" s="191">
        <v>309</v>
      </c>
      <c r="L55" s="169">
        <f t="shared" si="5"/>
        <v>308</v>
      </c>
      <c r="M55" s="282">
        <v>301</v>
      </c>
      <c r="N55" s="171">
        <f t="shared" si="12"/>
        <v>301</v>
      </c>
      <c r="O55" s="283">
        <v>301</v>
      </c>
      <c r="P55" s="283">
        <v>301</v>
      </c>
      <c r="Q55" s="226"/>
      <c r="R55" s="284"/>
      <c r="S55" s="284"/>
      <c r="T55" s="101">
        <f t="shared" si="13"/>
        <v>301</v>
      </c>
      <c r="U55" s="41"/>
      <c r="V55" s="3"/>
      <c r="W55" s="7">
        <v>299</v>
      </c>
      <c r="X55" s="7">
        <v>301</v>
      </c>
      <c r="Y55" s="7">
        <v>295</v>
      </c>
      <c r="Z55" s="7">
        <v>309</v>
      </c>
      <c r="AA55" s="7">
        <v>301</v>
      </c>
      <c r="AB55" s="7">
        <v>301</v>
      </c>
      <c r="AC55" s="7">
        <v>301</v>
      </c>
      <c r="AD55" s="112">
        <f t="shared" si="14"/>
        <v>0</v>
      </c>
      <c r="AE55" s="112">
        <f t="shared" si="15"/>
        <v>0</v>
      </c>
      <c r="AF55" s="112">
        <f t="shared" si="6"/>
        <v>1</v>
      </c>
      <c r="AG55" s="112">
        <f t="shared" si="7"/>
        <v>-1</v>
      </c>
      <c r="AH55" s="112">
        <f t="shared" si="8"/>
        <v>0</v>
      </c>
      <c r="AI55" s="112">
        <f t="shared" si="9"/>
        <v>0</v>
      </c>
      <c r="AJ55" s="112">
        <f t="shared" si="10"/>
        <v>0</v>
      </c>
      <c r="AL55" s="7">
        <f t="shared" si="11"/>
        <v>296</v>
      </c>
      <c r="AM55" s="7">
        <v>740401</v>
      </c>
      <c r="AN55" s="7">
        <v>41</v>
      </c>
    </row>
    <row r="56" spans="1:40" ht="94.5" x14ac:dyDescent="0.25">
      <c r="A56" s="147">
        <f t="shared" si="4"/>
        <v>45</v>
      </c>
      <c r="B56" s="149">
        <v>880010</v>
      </c>
      <c r="C56" s="149" t="s">
        <v>404</v>
      </c>
      <c r="D56" s="150" t="s">
        <v>405</v>
      </c>
      <c r="E56" s="151" t="s">
        <v>406</v>
      </c>
      <c r="F56" s="169">
        <v>336</v>
      </c>
      <c r="G56" s="169">
        <v>351</v>
      </c>
      <c r="H56" s="189">
        <v>340</v>
      </c>
      <c r="I56" s="325">
        <v>347</v>
      </c>
      <c r="J56" s="169">
        <v>347</v>
      </c>
      <c r="K56" s="191">
        <v>354</v>
      </c>
      <c r="L56" s="169">
        <f t="shared" si="5"/>
        <v>347</v>
      </c>
      <c r="M56" s="282">
        <v>345</v>
      </c>
      <c r="N56" s="171">
        <f t="shared" si="12"/>
        <v>345</v>
      </c>
      <c r="O56" s="283">
        <v>345</v>
      </c>
      <c r="P56" s="283">
        <v>345</v>
      </c>
      <c r="Q56" s="226"/>
      <c r="R56" s="284"/>
      <c r="S56" s="284"/>
      <c r="T56" s="101">
        <f t="shared" si="13"/>
        <v>345.25</v>
      </c>
      <c r="U56" s="41"/>
      <c r="V56" s="3"/>
      <c r="W56" s="7">
        <v>336</v>
      </c>
      <c r="X56" s="7">
        <v>351</v>
      </c>
      <c r="Y56" s="7">
        <v>340</v>
      </c>
      <c r="Z56" s="7">
        <v>354</v>
      </c>
      <c r="AA56" s="7">
        <v>345</v>
      </c>
      <c r="AB56" s="7">
        <v>345</v>
      </c>
      <c r="AC56" s="7">
        <v>345</v>
      </c>
      <c r="AD56" s="112">
        <f t="shared" si="14"/>
        <v>0</v>
      </c>
      <c r="AE56" s="112">
        <f t="shared" si="15"/>
        <v>0</v>
      </c>
      <c r="AF56" s="112">
        <f t="shared" si="6"/>
        <v>7</v>
      </c>
      <c r="AG56" s="112">
        <f t="shared" si="7"/>
        <v>-7</v>
      </c>
      <c r="AH56" s="112">
        <f t="shared" si="8"/>
        <v>0</v>
      </c>
      <c r="AI56" s="112">
        <f t="shared" si="9"/>
        <v>0</v>
      </c>
      <c r="AJ56" s="112">
        <f t="shared" si="10"/>
        <v>0</v>
      </c>
      <c r="AL56" s="7">
        <f t="shared" si="11"/>
        <v>347</v>
      </c>
      <c r="AM56" s="7">
        <v>750002</v>
      </c>
      <c r="AN56" s="7">
        <v>190</v>
      </c>
    </row>
    <row r="57" spans="1:40" ht="63" customHeight="1" x14ac:dyDescent="0.25">
      <c r="A57" s="147">
        <f t="shared" si="4"/>
        <v>46</v>
      </c>
      <c r="B57" s="149">
        <v>890011</v>
      </c>
      <c r="C57" s="149" t="s">
        <v>407</v>
      </c>
      <c r="D57" s="150" t="s">
        <v>408</v>
      </c>
      <c r="E57" s="151" t="s">
        <v>409</v>
      </c>
      <c r="F57" s="169">
        <v>250</v>
      </c>
      <c r="G57" s="169">
        <v>254</v>
      </c>
      <c r="H57" s="189">
        <v>245</v>
      </c>
      <c r="I57" s="325">
        <v>252</v>
      </c>
      <c r="J57" s="169">
        <v>252</v>
      </c>
      <c r="K57" s="191">
        <v>255</v>
      </c>
      <c r="L57" s="169">
        <f t="shared" si="5"/>
        <v>248</v>
      </c>
      <c r="M57" s="282">
        <v>251</v>
      </c>
      <c r="N57" s="171">
        <f t="shared" si="12"/>
        <v>251</v>
      </c>
      <c r="O57" s="283">
        <v>251</v>
      </c>
      <c r="P57" s="283">
        <v>251</v>
      </c>
      <c r="Q57" s="226"/>
      <c r="R57" s="284"/>
      <c r="S57" s="284"/>
      <c r="T57" s="101">
        <f t="shared" si="13"/>
        <v>251</v>
      </c>
      <c r="U57" s="41"/>
      <c r="V57" s="3"/>
      <c r="W57" s="7">
        <v>250</v>
      </c>
      <c r="X57" s="7">
        <v>254</v>
      </c>
      <c r="Y57" s="7">
        <v>245</v>
      </c>
      <c r="Z57" s="7">
        <v>255</v>
      </c>
      <c r="AA57" s="7">
        <v>251</v>
      </c>
      <c r="AB57" s="7">
        <v>251</v>
      </c>
      <c r="AC57" s="7">
        <v>251</v>
      </c>
      <c r="AD57" s="112">
        <f t="shared" si="14"/>
        <v>0</v>
      </c>
      <c r="AE57" s="112">
        <f t="shared" si="15"/>
        <v>0</v>
      </c>
      <c r="AF57" s="112">
        <f t="shared" si="6"/>
        <v>7</v>
      </c>
      <c r="AG57" s="112">
        <f t="shared" si="7"/>
        <v>-7</v>
      </c>
      <c r="AH57" s="112">
        <f t="shared" si="8"/>
        <v>0</v>
      </c>
      <c r="AI57" s="112">
        <f t="shared" si="9"/>
        <v>0</v>
      </c>
      <c r="AJ57" s="112">
        <f t="shared" si="10"/>
        <v>0</v>
      </c>
      <c r="AL57" s="7">
        <f t="shared" si="11"/>
        <v>252</v>
      </c>
      <c r="AM57" s="7">
        <v>760008</v>
      </c>
      <c r="AN57" s="7">
        <v>221</v>
      </c>
    </row>
    <row r="58" spans="1:40" ht="63" x14ac:dyDescent="0.25">
      <c r="A58" s="147">
        <f t="shared" si="4"/>
        <v>47</v>
      </c>
      <c r="B58" s="149">
        <v>900003</v>
      </c>
      <c r="C58" s="149" t="s">
        <v>410</v>
      </c>
      <c r="D58" s="150" t="s">
        <v>411</v>
      </c>
      <c r="E58" s="151" t="s">
        <v>412</v>
      </c>
      <c r="F58" s="169">
        <v>494</v>
      </c>
      <c r="G58" s="169">
        <v>493</v>
      </c>
      <c r="H58" s="189">
        <v>491</v>
      </c>
      <c r="I58" s="325">
        <v>489</v>
      </c>
      <c r="J58" s="169">
        <v>489</v>
      </c>
      <c r="K58" s="191">
        <v>487</v>
      </c>
      <c r="L58" s="169">
        <f t="shared" si="5"/>
        <v>489</v>
      </c>
      <c r="M58" s="282">
        <v>491</v>
      </c>
      <c r="N58" s="171">
        <f t="shared" si="12"/>
        <v>491</v>
      </c>
      <c r="O58" s="283">
        <v>491</v>
      </c>
      <c r="P58" s="283">
        <v>491</v>
      </c>
      <c r="Q58" s="226"/>
      <c r="R58" s="284"/>
      <c r="S58" s="284"/>
      <c r="T58" s="101">
        <f t="shared" si="13"/>
        <v>491.25</v>
      </c>
      <c r="U58" s="41"/>
      <c r="V58" s="3"/>
      <c r="W58" s="7">
        <v>494</v>
      </c>
      <c r="X58" s="7">
        <v>493</v>
      </c>
      <c r="Y58" s="7">
        <v>491</v>
      </c>
      <c r="Z58" s="7">
        <v>487</v>
      </c>
      <c r="AA58" s="7">
        <v>491</v>
      </c>
      <c r="AB58" s="7">
        <v>491</v>
      </c>
      <c r="AC58" s="7">
        <v>491</v>
      </c>
      <c r="AD58" s="112">
        <f t="shared" si="14"/>
        <v>0</v>
      </c>
      <c r="AE58" s="112">
        <f t="shared" si="15"/>
        <v>0</v>
      </c>
      <c r="AF58" s="112">
        <f t="shared" si="6"/>
        <v>-2</v>
      </c>
      <c r="AG58" s="112">
        <f t="shared" si="7"/>
        <v>2</v>
      </c>
      <c r="AH58" s="112">
        <f t="shared" si="8"/>
        <v>0</v>
      </c>
      <c r="AI58" s="112">
        <f t="shared" si="9"/>
        <v>0</v>
      </c>
      <c r="AJ58" s="112">
        <f t="shared" si="10"/>
        <v>0</v>
      </c>
      <c r="AL58" s="7">
        <f t="shared" si="11"/>
        <v>489</v>
      </c>
      <c r="AM58" s="7">
        <v>760401</v>
      </c>
      <c r="AN58" s="7">
        <v>29</v>
      </c>
    </row>
    <row r="59" spans="1:40" ht="63" x14ac:dyDescent="0.25">
      <c r="A59" s="147">
        <f t="shared" si="4"/>
        <v>48</v>
      </c>
      <c r="B59" s="149">
        <v>910009</v>
      </c>
      <c r="C59" s="149" t="s">
        <v>413</v>
      </c>
      <c r="D59" s="150" t="s">
        <v>414</v>
      </c>
      <c r="E59" s="151" t="s">
        <v>415</v>
      </c>
      <c r="F59" s="169">
        <v>294</v>
      </c>
      <c r="G59" s="169">
        <v>294</v>
      </c>
      <c r="H59" s="189">
        <v>284</v>
      </c>
      <c r="I59" s="325">
        <v>286</v>
      </c>
      <c r="J59" s="169">
        <v>286</v>
      </c>
      <c r="K59" s="191">
        <v>300</v>
      </c>
      <c r="L59" s="169">
        <f t="shared" si="5"/>
        <v>298</v>
      </c>
      <c r="M59" s="282">
        <v>293</v>
      </c>
      <c r="N59" s="171">
        <f t="shared" si="12"/>
        <v>293</v>
      </c>
      <c r="O59" s="283">
        <v>293</v>
      </c>
      <c r="P59" s="283">
        <v>293</v>
      </c>
      <c r="Q59" s="226"/>
      <c r="R59" s="284"/>
      <c r="S59" s="284"/>
      <c r="T59" s="101">
        <f t="shared" si="13"/>
        <v>293</v>
      </c>
      <c r="U59" s="41"/>
      <c r="V59" s="3"/>
      <c r="W59" s="7">
        <v>294</v>
      </c>
      <c r="X59" s="7">
        <v>294</v>
      </c>
      <c r="Y59" s="7">
        <v>284</v>
      </c>
      <c r="Z59" s="7">
        <v>300</v>
      </c>
      <c r="AA59" s="7">
        <v>293</v>
      </c>
      <c r="AB59" s="7">
        <v>293</v>
      </c>
      <c r="AC59" s="7">
        <v>293</v>
      </c>
      <c r="AD59" s="112">
        <f t="shared" si="14"/>
        <v>0</v>
      </c>
      <c r="AE59" s="112">
        <f t="shared" si="15"/>
        <v>0</v>
      </c>
      <c r="AF59" s="112">
        <f t="shared" si="6"/>
        <v>2</v>
      </c>
      <c r="AG59" s="112">
        <f t="shared" si="7"/>
        <v>-2</v>
      </c>
      <c r="AH59" s="112">
        <f t="shared" si="8"/>
        <v>0</v>
      </c>
      <c r="AI59" s="112">
        <f t="shared" si="9"/>
        <v>0</v>
      </c>
      <c r="AJ59" s="112">
        <f t="shared" si="10"/>
        <v>0</v>
      </c>
      <c r="AL59" s="7">
        <f t="shared" si="11"/>
        <v>286</v>
      </c>
      <c r="AM59" s="7">
        <v>770001</v>
      </c>
      <c r="AN59" s="7">
        <v>178</v>
      </c>
    </row>
    <row r="60" spans="1:40" ht="78.75" x14ac:dyDescent="0.25">
      <c r="A60" s="147">
        <f t="shared" si="4"/>
        <v>49</v>
      </c>
      <c r="B60" s="149">
        <v>920001</v>
      </c>
      <c r="C60" s="149" t="s">
        <v>416</v>
      </c>
      <c r="D60" s="150" t="s">
        <v>417</v>
      </c>
      <c r="E60" s="151" t="s">
        <v>418</v>
      </c>
      <c r="F60" s="169">
        <v>205</v>
      </c>
      <c r="G60" s="169">
        <v>204</v>
      </c>
      <c r="H60" s="189">
        <v>204</v>
      </c>
      <c r="I60" s="325">
        <v>199</v>
      </c>
      <c r="J60" s="169">
        <v>199</v>
      </c>
      <c r="K60" s="191">
        <v>215</v>
      </c>
      <c r="L60" s="169">
        <f t="shared" si="5"/>
        <v>220</v>
      </c>
      <c r="M60" s="282">
        <v>207</v>
      </c>
      <c r="N60" s="171">
        <f t="shared" si="12"/>
        <v>207</v>
      </c>
      <c r="O60" s="283">
        <v>207</v>
      </c>
      <c r="P60" s="283">
        <v>207</v>
      </c>
      <c r="Q60" s="226"/>
      <c r="R60" s="284"/>
      <c r="S60" s="284"/>
      <c r="T60" s="101">
        <f t="shared" si="13"/>
        <v>207</v>
      </c>
      <c r="U60" s="41"/>
      <c r="V60" s="3"/>
      <c r="W60" s="7">
        <v>205</v>
      </c>
      <c r="X60" s="7">
        <v>204</v>
      </c>
      <c r="Y60" s="7">
        <v>204</v>
      </c>
      <c r="Z60" s="7">
        <v>215</v>
      </c>
      <c r="AA60" s="7">
        <v>207</v>
      </c>
      <c r="AB60" s="7">
        <v>207</v>
      </c>
      <c r="AC60" s="7">
        <v>207</v>
      </c>
      <c r="AD60" s="112">
        <f t="shared" si="14"/>
        <v>0</v>
      </c>
      <c r="AE60" s="112">
        <f t="shared" si="15"/>
        <v>0</v>
      </c>
      <c r="AF60" s="112">
        <f t="shared" si="6"/>
        <v>-5</v>
      </c>
      <c r="AG60" s="112">
        <f t="shared" si="7"/>
        <v>5</v>
      </c>
      <c r="AH60" s="112">
        <f t="shared" si="8"/>
        <v>0</v>
      </c>
      <c r="AI60" s="112">
        <f t="shared" si="9"/>
        <v>0</v>
      </c>
      <c r="AJ60" s="112">
        <f t="shared" si="10"/>
        <v>0</v>
      </c>
      <c r="AL60" s="7">
        <f t="shared" si="11"/>
        <v>199</v>
      </c>
      <c r="AM60" s="7">
        <v>770004</v>
      </c>
      <c r="AN60" s="7">
        <v>163</v>
      </c>
    </row>
    <row r="61" spans="1:40" ht="63" x14ac:dyDescent="0.25">
      <c r="A61" s="147">
        <f t="shared" si="4"/>
        <v>50</v>
      </c>
      <c r="B61" s="149">
        <v>930004</v>
      </c>
      <c r="C61" s="149" t="s">
        <v>419</v>
      </c>
      <c r="D61" s="150" t="s">
        <v>420</v>
      </c>
      <c r="E61" s="151" t="s">
        <v>421</v>
      </c>
      <c r="F61" s="169">
        <v>214</v>
      </c>
      <c r="G61" s="169">
        <v>215</v>
      </c>
      <c r="H61" s="189">
        <v>216</v>
      </c>
      <c r="I61" s="325">
        <v>216</v>
      </c>
      <c r="J61" s="169">
        <v>216</v>
      </c>
      <c r="K61" s="191">
        <v>220</v>
      </c>
      <c r="L61" s="169">
        <f t="shared" si="5"/>
        <v>220</v>
      </c>
      <c r="M61" s="282">
        <v>216</v>
      </c>
      <c r="N61" s="171">
        <f t="shared" si="12"/>
        <v>216</v>
      </c>
      <c r="O61" s="283">
        <v>216</v>
      </c>
      <c r="P61" s="283">
        <v>216</v>
      </c>
      <c r="Q61" s="226"/>
      <c r="R61" s="284"/>
      <c r="S61" s="284"/>
      <c r="T61" s="101">
        <f t="shared" si="13"/>
        <v>216.25</v>
      </c>
      <c r="U61" s="41"/>
      <c r="V61" s="3"/>
      <c r="W61" s="7">
        <v>214</v>
      </c>
      <c r="X61" s="7">
        <v>215</v>
      </c>
      <c r="Y61" s="7">
        <v>216</v>
      </c>
      <c r="Z61" s="7">
        <v>220</v>
      </c>
      <c r="AA61" s="7">
        <v>216</v>
      </c>
      <c r="AB61" s="7">
        <v>216</v>
      </c>
      <c r="AC61" s="7">
        <v>216</v>
      </c>
      <c r="AD61" s="112">
        <f t="shared" si="14"/>
        <v>0</v>
      </c>
      <c r="AE61" s="112">
        <f t="shared" si="15"/>
        <v>0</v>
      </c>
      <c r="AF61" s="112">
        <f t="shared" si="6"/>
        <v>0</v>
      </c>
      <c r="AG61" s="112">
        <f t="shared" si="7"/>
        <v>0</v>
      </c>
      <c r="AH61" s="112">
        <f t="shared" si="8"/>
        <v>0</v>
      </c>
      <c r="AI61" s="112">
        <f t="shared" si="9"/>
        <v>0</v>
      </c>
      <c r="AJ61" s="112">
        <f t="shared" si="10"/>
        <v>0</v>
      </c>
      <c r="AL61" s="7">
        <f t="shared" si="11"/>
        <v>216</v>
      </c>
      <c r="AM61" s="7">
        <v>770401</v>
      </c>
      <c r="AN61" s="7">
        <v>23</v>
      </c>
    </row>
    <row r="62" spans="1:40" ht="78.75" x14ac:dyDescent="0.25">
      <c r="A62" s="147">
        <f t="shared" si="4"/>
        <v>51</v>
      </c>
      <c r="B62" s="149">
        <v>940064</v>
      </c>
      <c r="C62" s="149" t="s">
        <v>422</v>
      </c>
      <c r="D62" s="150" t="s">
        <v>423</v>
      </c>
      <c r="E62" s="151" t="s">
        <v>424</v>
      </c>
      <c r="F62" s="169">
        <v>236</v>
      </c>
      <c r="G62" s="169">
        <v>236</v>
      </c>
      <c r="H62" s="189">
        <v>215</v>
      </c>
      <c r="I62" s="325">
        <v>229</v>
      </c>
      <c r="J62" s="169">
        <v>229</v>
      </c>
      <c r="K62" s="191">
        <v>249</v>
      </c>
      <c r="L62" s="169">
        <f t="shared" si="5"/>
        <v>235</v>
      </c>
      <c r="M62" s="282">
        <v>234</v>
      </c>
      <c r="N62" s="171">
        <f t="shared" si="12"/>
        <v>234</v>
      </c>
      <c r="O62" s="283">
        <v>234</v>
      </c>
      <c r="P62" s="283">
        <v>234</v>
      </c>
      <c r="Q62" s="226"/>
      <c r="R62" s="284"/>
      <c r="S62" s="284"/>
      <c r="T62" s="101">
        <f t="shared" si="13"/>
        <v>234</v>
      </c>
      <c r="U62" s="41"/>
      <c r="V62" s="3"/>
      <c r="W62" s="7">
        <v>236</v>
      </c>
      <c r="X62" s="7">
        <v>236</v>
      </c>
      <c r="Y62" s="7">
        <v>215</v>
      </c>
      <c r="Z62" s="100">
        <v>249</v>
      </c>
      <c r="AA62" s="7">
        <v>234</v>
      </c>
      <c r="AB62" s="7">
        <v>234</v>
      </c>
      <c r="AC62" s="7">
        <v>234</v>
      </c>
      <c r="AD62" s="112">
        <f t="shared" si="14"/>
        <v>0</v>
      </c>
      <c r="AE62" s="112">
        <f t="shared" si="15"/>
        <v>0</v>
      </c>
      <c r="AF62" s="112">
        <f t="shared" si="6"/>
        <v>14</v>
      </c>
      <c r="AG62" s="112">
        <f t="shared" si="7"/>
        <v>-14</v>
      </c>
      <c r="AH62" s="112">
        <f t="shared" si="8"/>
        <v>0</v>
      </c>
      <c r="AI62" s="112">
        <f t="shared" si="9"/>
        <v>0</v>
      </c>
      <c r="AJ62" s="112">
        <f t="shared" si="10"/>
        <v>0</v>
      </c>
      <c r="AL62" s="7">
        <f t="shared" si="11"/>
        <v>229</v>
      </c>
      <c r="AM62" s="7">
        <v>780005</v>
      </c>
      <c r="AN62" s="7">
        <v>231</v>
      </c>
    </row>
    <row r="63" spans="1:40" ht="47.25" x14ac:dyDescent="0.25">
      <c r="A63" s="147">
        <f t="shared" si="4"/>
        <v>52</v>
      </c>
      <c r="B63" s="149">
        <v>940067</v>
      </c>
      <c r="C63" s="149" t="s">
        <v>425</v>
      </c>
      <c r="D63" s="150" t="s">
        <v>426</v>
      </c>
      <c r="E63" s="151" t="s">
        <v>427</v>
      </c>
      <c r="F63" s="169">
        <v>234</v>
      </c>
      <c r="G63" s="169">
        <v>234</v>
      </c>
      <c r="H63" s="189">
        <v>235</v>
      </c>
      <c r="I63" s="325">
        <v>235</v>
      </c>
      <c r="J63" s="169">
        <v>235</v>
      </c>
      <c r="K63" s="191">
        <v>237</v>
      </c>
      <c r="L63" s="169">
        <f t="shared" si="5"/>
        <v>237</v>
      </c>
      <c r="M63" s="282">
        <v>235</v>
      </c>
      <c r="N63" s="171">
        <f t="shared" si="12"/>
        <v>235</v>
      </c>
      <c r="O63" s="283">
        <v>235</v>
      </c>
      <c r="P63" s="283">
        <v>235</v>
      </c>
      <c r="Q63" s="226"/>
      <c r="R63" s="284"/>
      <c r="S63" s="284"/>
      <c r="T63" s="101">
        <f t="shared" si="13"/>
        <v>235</v>
      </c>
      <c r="U63" s="41"/>
      <c r="V63" s="3"/>
      <c r="W63" s="7">
        <v>234</v>
      </c>
      <c r="X63" s="7">
        <v>234</v>
      </c>
      <c r="Y63" s="7">
        <v>235</v>
      </c>
      <c r="Z63" s="7">
        <v>237</v>
      </c>
      <c r="AA63" s="7">
        <v>235</v>
      </c>
      <c r="AB63" s="7">
        <v>235</v>
      </c>
      <c r="AC63" s="7">
        <v>235</v>
      </c>
      <c r="AD63" s="112">
        <f t="shared" si="14"/>
        <v>0</v>
      </c>
      <c r="AE63" s="112">
        <f t="shared" si="15"/>
        <v>0</v>
      </c>
      <c r="AF63" s="112">
        <f t="shared" si="6"/>
        <v>0</v>
      </c>
      <c r="AG63" s="112">
        <f t="shared" si="7"/>
        <v>0</v>
      </c>
      <c r="AH63" s="112">
        <f t="shared" si="8"/>
        <v>0</v>
      </c>
      <c r="AI63" s="112">
        <f t="shared" si="9"/>
        <v>0</v>
      </c>
      <c r="AJ63" s="112">
        <f t="shared" si="10"/>
        <v>0</v>
      </c>
      <c r="AL63" s="7">
        <f t="shared" si="11"/>
        <v>235</v>
      </c>
      <c r="AM63" s="7">
        <v>790003</v>
      </c>
      <c r="AN63" s="7">
        <v>220</v>
      </c>
    </row>
    <row r="64" spans="1:40" ht="63" x14ac:dyDescent="0.25">
      <c r="A64" s="147">
        <f t="shared" si="4"/>
        <v>53</v>
      </c>
      <c r="B64" s="149">
        <v>940069</v>
      </c>
      <c r="C64" s="149" t="s">
        <v>428</v>
      </c>
      <c r="D64" s="150" t="s">
        <v>429</v>
      </c>
      <c r="E64" s="151" t="s">
        <v>430</v>
      </c>
      <c r="F64" s="169">
        <v>104</v>
      </c>
      <c r="G64" s="169">
        <v>104</v>
      </c>
      <c r="H64" s="189">
        <v>104</v>
      </c>
      <c r="I64" s="325">
        <v>104</v>
      </c>
      <c r="J64" s="169">
        <v>104</v>
      </c>
      <c r="K64" s="191">
        <v>103</v>
      </c>
      <c r="L64" s="169">
        <f t="shared" si="5"/>
        <v>103</v>
      </c>
      <c r="M64" s="282">
        <v>104</v>
      </c>
      <c r="N64" s="171">
        <f t="shared" si="12"/>
        <v>104</v>
      </c>
      <c r="O64" s="283">
        <v>104</v>
      </c>
      <c r="P64" s="283">
        <v>104</v>
      </c>
      <c r="Q64" s="226"/>
      <c r="R64" s="284"/>
      <c r="S64" s="284"/>
      <c r="T64" s="101">
        <f t="shared" si="13"/>
        <v>103.75</v>
      </c>
      <c r="U64" s="41"/>
      <c r="V64" s="3"/>
      <c r="W64" s="7">
        <v>104</v>
      </c>
      <c r="X64" s="7">
        <v>104</v>
      </c>
      <c r="Y64" s="7">
        <v>104</v>
      </c>
      <c r="Z64" s="7">
        <v>103</v>
      </c>
      <c r="AA64" s="7">
        <v>104</v>
      </c>
      <c r="AB64" s="7">
        <v>104</v>
      </c>
      <c r="AC64" s="7">
        <v>104</v>
      </c>
      <c r="AD64" s="112">
        <f t="shared" si="14"/>
        <v>0</v>
      </c>
      <c r="AE64" s="112">
        <f t="shared" si="15"/>
        <v>0</v>
      </c>
      <c r="AF64" s="112">
        <f t="shared" si="6"/>
        <v>0</v>
      </c>
      <c r="AG64" s="112">
        <f t="shared" si="7"/>
        <v>0</v>
      </c>
      <c r="AH64" s="112">
        <f t="shared" si="8"/>
        <v>0</v>
      </c>
      <c r="AI64" s="112">
        <f t="shared" si="9"/>
        <v>0</v>
      </c>
      <c r="AJ64" s="112">
        <f t="shared" si="10"/>
        <v>0</v>
      </c>
      <c r="AL64" s="7">
        <f t="shared" si="11"/>
        <v>104</v>
      </c>
      <c r="AM64" s="7">
        <v>790004</v>
      </c>
      <c r="AN64" s="7">
        <v>25</v>
      </c>
    </row>
    <row r="65" spans="1:40" ht="63" x14ac:dyDescent="0.25">
      <c r="A65" s="147">
        <f t="shared" si="4"/>
        <v>54</v>
      </c>
      <c r="B65" s="149">
        <v>940078</v>
      </c>
      <c r="C65" s="149" t="s">
        <v>431</v>
      </c>
      <c r="D65" s="150" t="s">
        <v>432</v>
      </c>
      <c r="E65" s="151" t="s">
        <v>433</v>
      </c>
      <c r="F65" s="169">
        <v>72</v>
      </c>
      <c r="G65" s="169">
        <v>73</v>
      </c>
      <c r="H65" s="189">
        <v>70</v>
      </c>
      <c r="I65" s="325">
        <v>70</v>
      </c>
      <c r="J65" s="169">
        <v>70</v>
      </c>
      <c r="K65" s="191">
        <v>63</v>
      </c>
      <c r="L65" s="169">
        <f t="shared" si="5"/>
        <v>63</v>
      </c>
      <c r="M65" s="282">
        <v>70</v>
      </c>
      <c r="N65" s="171">
        <f t="shared" si="12"/>
        <v>70</v>
      </c>
      <c r="O65" s="283">
        <v>70</v>
      </c>
      <c r="P65" s="283">
        <v>70</v>
      </c>
      <c r="Q65" s="226"/>
      <c r="R65" s="284"/>
      <c r="S65" s="284"/>
      <c r="T65" s="101">
        <f t="shared" si="13"/>
        <v>69.5</v>
      </c>
      <c r="U65" s="41"/>
      <c r="V65" s="3"/>
      <c r="W65" s="7">
        <v>72</v>
      </c>
      <c r="X65" s="7">
        <v>73</v>
      </c>
      <c r="Y65" s="7">
        <v>70</v>
      </c>
      <c r="Z65" s="7">
        <v>63</v>
      </c>
      <c r="AA65" s="7">
        <v>70</v>
      </c>
      <c r="AB65" s="7">
        <v>70</v>
      </c>
      <c r="AC65" s="7">
        <v>70</v>
      </c>
      <c r="AD65" s="112">
        <f t="shared" si="14"/>
        <v>0</v>
      </c>
      <c r="AE65" s="112">
        <f t="shared" si="15"/>
        <v>0</v>
      </c>
      <c r="AF65" s="112">
        <f t="shared" si="6"/>
        <v>0</v>
      </c>
      <c r="AG65" s="112">
        <f t="shared" si="7"/>
        <v>0</v>
      </c>
      <c r="AH65" s="112">
        <f t="shared" si="8"/>
        <v>0</v>
      </c>
      <c r="AI65" s="112">
        <f t="shared" si="9"/>
        <v>0</v>
      </c>
      <c r="AJ65" s="112">
        <f t="shared" si="10"/>
        <v>0</v>
      </c>
      <c r="AL65" s="7">
        <f t="shared" si="11"/>
        <v>70</v>
      </c>
      <c r="AM65" s="7">
        <v>800002</v>
      </c>
      <c r="AN65" s="7">
        <v>434</v>
      </c>
    </row>
    <row r="66" spans="1:40" ht="63" x14ac:dyDescent="0.25">
      <c r="A66" s="147">
        <f t="shared" si="4"/>
        <v>55</v>
      </c>
      <c r="B66" s="149">
        <v>600008</v>
      </c>
      <c r="C66" s="149" t="s">
        <v>261</v>
      </c>
      <c r="D66" s="150" t="s">
        <v>262</v>
      </c>
      <c r="E66" s="151" t="s">
        <v>434</v>
      </c>
      <c r="F66" s="170">
        <v>16</v>
      </c>
      <c r="G66" s="170">
        <v>16</v>
      </c>
      <c r="H66" s="189">
        <v>16</v>
      </c>
      <c r="I66" s="325">
        <v>15</v>
      </c>
      <c r="J66" s="170">
        <v>15</v>
      </c>
      <c r="K66" s="191">
        <v>15</v>
      </c>
      <c r="L66" s="169">
        <f t="shared" si="5"/>
        <v>16</v>
      </c>
      <c r="M66" s="282">
        <v>16</v>
      </c>
      <c r="N66" s="171">
        <f t="shared" si="12"/>
        <v>16</v>
      </c>
      <c r="O66" s="283">
        <v>16</v>
      </c>
      <c r="P66" s="283">
        <v>16</v>
      </c>
      <c r="Q66" s="226"/>
      <c r="R66" s="284"/>
      <c r="S66" s="284"/>
      <c r="T66" s="101">
        <f t="shared" si="13"/>
        <v>15.75</v>
      </c>
      <c r="U66" s="41"/>
      <c r="V66" s="3"/>
      <c r="W66" s="7">
        <v>16</v>
      </c>
      <c r="X66" s="7">
        <v>16</v>
      </c>
      <c r="Y66" s="7">
        <v>16</v>
      </c>
      <c r="Z66" s="7">
        <v>15</v>
      </c>
      <c r="AA66" s="7">
        <v>16</v>
      </c>
      <c r="AB66" s="7">
        <v>16</v>
      </c>
      <c r="AC66" s="7">
        <v>16</v>
      </c>
      <c r="AD66" s="112">
        <f t="shared" si="14"/>
        <v>0</v>
      </c>
      <c r="AE66" s="112">
        <f t="shared" si="15"/>
        <v>0</v>
      </c>
      <c r="AF66" s="112">
        <f t="shared" si="6"/>
        <v>-1</v>
      </c>
      <c r="AG66" s="112">
        <f t="shared" si="7"/>
        <v>1</v>
      </c>
      <c r="AH66" s="112">
        <f t="shared" si="8"/>
        <v>0</v>
      </c>
      <c r="AI66" s="112">
        <f t="shared" si="9"/>
        <v>0</v>
      </c>
      <c r="AJ66" s="112">
        <f t="shared" si="10"/>
        <v>0</v>
      </c>
      <c r="AL66" s="7">
        <f t="shared" si="11"/>
        <v>15</v>
      </c>
      <c r="AM66" s="7">
        <v>800401</v>
      </c>
      <c r="AN66" s="7">
        <v>68</v>
      </c>
    </row>
    <row r="67" spans="1:40" ht="63" x14ac:dyDescent="0.25">
      <c r="A67" s="147">
        <f t="shared" si="4"/>
        <v>56</v>
      </c>
      <c r="B67" s="149">
        <v>790004</v>
      </c>
      <c r="C67" s="149" t="s">
        <v>270</v>
      </c>
      <c r="D67" s="150" t="s">
        <v>271</v>
      </c>
      <c r="E67" s="152" t="s">
        <v>272</v>
      </c>
      <c r="F67" s="170">
        <v>26</v>
      </c>
      <c r="G67" s="170">
        <v>26</v>
      </c>
      <c r="H67" s="189">
        <v>26</v>
      </c>
      <c r="I67" s="325">
        <v>25</v>
      </c>
      <c r="J67" s="170">
        <v>25</v>
      </c>
      <c r="K67" s="191">
        <v>34</v>
      </c>
      <c r="L67" s="169">
        <f t="shared" si="5"/>
        <v>35</v>
      </c>
      <c r="M67" s="282">
        <v>28</v>
      </c>
      <c r="N67" s="171">
        <f t="shared" si="12"/>
        <v>28</v>
      </c>
      <c r="O67" s="283">
        <v>28</v>
      </c>
      <c r="P67" s="283">
        <v>28</v>
      </c>
      <c r="Q67" s="226"/>
      <c r="R67" s="284"/>
      <c r="S67" s="284"/>
      <c r="T67" s="101">
        <f t="shared" si="13"/>
        <v>28</v>
      </c>
      <c r="U67" s="41"/>
      <c r="V67" s="3"/>
      <c r="W67" s="7">
        <v>26</v>
      </c>
      <c r="X67" s="7">
        <v>26</v>
      </c>
      <c r="Y67" s="7">
        <v>26</v>
      </c>
      <c r="Z67" s="7">
        <v>34</v>
      </c>
      <c r="AA67" s="7">
        <v>28</v>
      </c>
      <c r="AB67" s="7">
        <v>28</v>
      </c>
      <c r="AC67" s="7">
        <v>28</v>
      </c>
      <c r="AD67" s="112">
        <f t="shared" si="14"/>
        <v>0</v>
      </c>
      <c r="AE67" s="112">
        <f t="shared" si="15"/>
        <v>0</v>
      </c>
      <c r="AF67" s="112">
        <f t="shared" si="6"/>
        <v>-1</v>
      </c>
      <c r="AG67" s="112">
        <f t="shared" si="7"/>
        <v>1</v>
      </c>
      <c r="AH67" s="112">
        <f t="shared" si="8"/>
        <v>0</v>
      </c>
      <c r="AI67" s="112">
        <f t="shared" si="9"/>
        <v>0</v>
      </c>
      <c r="AJ67" s="112">
        <f t="shared" si="10"/>
        <v>0</v>
      </c>
      <c r="AL67" s="7">
        <f t="shared" si="11"/>
        <v>25</v>
      </c>
      <c r="AM67" s="7">
        <v>810401</v>
      </c>
      <c r="AN67" s="7">
        <v>99</v>
      </c>
    </row>
    <row r="68" spans="1:40" ht="63" x14ac:dyDescent="0.25">
      <c r="A68" s="147">
        <f t="shared" si="4"/>
        <v>57</v>
      </c>
      <c r="B68" s="149">
        <v>820001</v>
      </c>
      <c r="C68" s="149" t="s">
        <v>273</v>
      </c>
      <c r="D68" s="150" t="s">
        <v>274</v>
      </c>
      <c r="E68" s="152" t="s">
        <v>275</v>
      </c>
      <c r="F68" s="170">
        <v>38</v>
      </c>
      <c r="G68" s="170">
        <v>37</v>
      </c>
      <c r="H68" s="189">
        <v>38</v>
      </c>
      <c r="I68" s="325">
        <v>37</v>
      </c>
      <c r="J68" s="170">
        <v>37</v>
      </c>
      <c r="K68" s="191">
        <v>47</v>
      </c>
      <c r="L68" s="169">
        <f t="shared" si="5"/>
        <v>48</v>
      </c>
      <c r="M68" s="282">
        <v>40</v>
      </c>
      <c r="N68" s="171">
        <f t="shared" si="12"/>
        <v>40</v>
      </c>
      <c r="O68" s="283">
        <v>40</v>
      </c>
      <c r="P68" s="283">
        <v>40</v>
      </c>
      <c r="Q68" s="226"/>
      <c r="R68" s="284"/>
      <c r="S68" s="284"/>
      <c r="T68" s="101">
        <f t="shared" si="13"/>
        <v>40</v>
      </c>
      <c r="U68" s="41"/>
      <c r="V68" s="3"/>
      <c r="W68" s="7">
        <v>38</v>
      </c>
      <c r="X68" s="7">
        <v>37</v>
      </c>
      <c r="Y68" s="7">
        <v>38</v>
      </c>
      <c r="Z68" s="7">
        <v>47</v>
      </c>
      <c r="AA68" s="7">
        <v>40</v>
      </c>
      <c r="AB68" s="7">
        <v>40</v>
      </c>
      <c r="AC68" s="7">
        <v>40</v>
      </c>
      <c r="AD68" s="112">
        <f t="shared" si="14"/>
        <v>0</v>
      </c>
      <c r="AE68" s="112">
        <f t="shared" si="15"/>
        <v>0</v>
      </c>
      <c r="AF68" s="112">
        <f t="shared" si="6"/>
        <v>-1</v>
      </c>
      <c r="AG68" s="112">
        <f t="shared" si="7"/>
        <v>1</v>
      </c>
      <c r="AH68" s="112">
        <f t="shared" si="8"/>
        <v>0</v>
      </c>
      <c r="AI68" s="112">
        <f t="shared" si="9"/>
        <v>0</v>
      </c>
      <c r="AJ68" s="112">
        <f t="shared" si="10"/>
        <v>0</v>
      </c>
      <c r="AL68" s="7">
        <f t="shared" si="11"/>
        <v>37</v>
      </c>
      <c r="AM68" s="7">
        <v>820001</v>
      </c>
      <c r="AN68" s="7">
        <v>37</v>
      </c>
    </row>
    <row r="69" spans="1:40" ht="81.75" customHeight="1" x14ac:dyDescent="0.25">
      <c r="A69" s="147">
        <f t="shared" si="4"/>
        <v>58</v>
      </c>
      <c r="B69" s="149">
        <v>510401</v>
      </c>
      <c r="C69" s="149" t="s">
        <v>435</v>
      </c>
      <c r="D69" s="150" t="s">
        <v>436</v>
      </c>
      <c r="E69" s="151" t="s">
        <v>437</v>
      </c>
      <c r="F69" s="170">
        <v>27</v>
      </c>
      <c r="G69" s="170">
        <v>27</v>
      </c>
      <c r="H69" s="189">
        <v>25</v>
      </c>
      <c r="I69" s="325">
        <v>26</v>
      </c>
      <c r="J69" s="170">
        <v>26</v>
      </c>
      <c r="K69" s="191">
        <v>20</v>
      </c>
      <c r="L69" s="169">
        <f t="shared" si="5"/>
        <v>19</v>
      </c>
      <c r="M69" s="282">
        <v>25</v>
      </c>
      <c r="N69" s="171">
        <f t="shared" si="12"/>
        <v>25</v>
      </c>
      <c r="O69" s="283">
        <v>25</v>
      </c>
      <c r="P69" s="283">
        <v>25</v>
      </c>
      <c r="Q69" s="226"/>
      <c r="R69" s="284"/>
      <c r="S69" s="284"/>
      <c r="T69" s="101">
        <f t="shared" si="13"/>
        <v>24.75</v>
      </c>
      <c r="U69" s="41"/>
      <c r="V69" s="3"/>
      <c r="W69" s="7">
        <v>27</v>
      </c>
      <c r="X69" s="7">
        <v>27</v>
      </c>
      <c r="Y69" s="7">
        <v>25</v>
      </c>
      <c r="Z69" s="7">
        <v>20</v>
      </c>
      <c r="AA69" s="7">
        <v>25</v>
      </c>
      <c r="AB69" s="7">
        <v>25</v>
      </c>
      <c r="AC69" s="7">
        <v>25</v>
      </c>
      <c r="AD69" s="112">
        <f t="shared" si="14"/>
        <v>0</v>
      </c>
      <c r="AE69" s="112">
        <f t="shared" si="15"/>
        <v>0</v>
      </c>
      <c r="AF69" s="112">
        <f t="shared" si="6"/>
        <v>1</v>
      </c>
      <c r="AG69" s="112">
        <f t="shared" si="7"/>
        <v>-1</v>
      </c>
      <c r="AH69" s="112">
        <f t="shared" si="8"/>
        <v>0</v>
      </c>
      <c r="AI69" s="112">
        <f t="shared" si="9"/>
        <v>0</v>
      </c>
      <c r="AJ69" s="112">
        <f t="shared" si="10"/>
        <v>0</v>
      </c>
      <c r="AL69" s="7">
        <f t="shared" si="11"/>
        <v>26</v>
      </c>
      <c r="AM69" s="7">
        <v>820007</v>
      </c>
      <c r="AN69" s="7">
        <v>178</v>
      </c>
    </row>
    <row r="70" spans="1:40" ht="81.75" customHeight="1" x14ac:dyDescent="0.25">
      <c r="A70" s="147">
        <f t="shared" si="4"/>
        <v>59</v>
      </c>
      <c r="B70" s="149">
        <v>520401</v>
      </c>
      <c r="C70" s="149" t="s">
        <v>438</v>
      </c>
      <c r="D70" s="150" t="s">
        <v>439</v>
      </c>
      <c r="E70" s="151" t="s">
        <v>440</v>
      </c>
      <c r="F70" s="169">
        <v>18</v>
      </c>
      <c r="G70" s="169">
        <v>18</v>
      </c>
      <c r="H70" s="189">
        <v>17</v>
      </c>
      <c r="I70" s="325">
        <v>16</v>
      </c>
      <c r="J70" s="169">
        <v>16</v>
      </c>
      <c r="K70" s="191">
        <v>19</v>
      </c>
      <c r="L70" s="169">
        <f t="shared" si="5"/>
        <v>20</v>
      </c>
      <c r="M70" s="282">
        <v>18</v>
      </c>
      <c r="N70" s="171">
        <f t="shared" si="12"/>
        <v>18</v>
      </c>
      <c r="O70" s="283">
        <v>18</v>
      </c>
      <c r="P70" s="283">
        <v>18</v>
      </c>
      <c r="Q70" s="226"/>
      <c r="R70" s="284"/>
      <c r="S70" s="284"/>
      <c r="T70" s="101">
        <f t="shared" si="13"/>
        <v>18</v>
      </c>
      <c r="U70" s="41"/>
      <c r="V70" s="3"/>
      <c r="W70" s="7">
        <v>18</v>
      </c>
      <c r="X70" s="7">
        <v>18</v>
      </c>
      <c r="Y70" s="7">
        <v>17</v>
      </c>
      <c r="Z70" s="7">
        <v>19</v>
      </c>
      <c r="AA70" s="7">
        <v>18</v>
      </c>
      <c r="AB70" s="7">
        <v>18</v>
      </c>
      <c r="AC70" s="7">
        <v>18</v>
      </c>
      <c r="AD70" s="112">
        <f t="shared" si="14"/>
        <v>0</v>
      </c>
      <c r="AE70" s="112">
        <f t="shared" si="15"/>
        <v>0</v>
      </c>
      <c r="AF70" s="112">
        <f t="shared" si="6"/>
        <v>-1</v>
      </c>
      <c r="AG70" s="112">
        <f t="shared" si="7"/>
        <v>1</v>
      </c>
      <c r="AH70" s="112">
        <f t="shared" si="8"/>
        <v>0</v>
      </c>
      <c r="AI70" s="112">
        <f t="shared" si="9"/>
        <v>0</v>
      </c>
      <c r="AJ70" s="112">
        <f t="shared" si="10"/>
        <v>0</v>
      </c>
      <c r="AL70" s="7">
        <f t="shared" si="11"/>
        <v>16</v>
      </c>
      <c r="AM70" s="7">
        <v>830003</v>
      </c>
      <c r="AN70" s="7">
        <v>39</v>
      </c>
    </row>
    <row r="71" spans="1:40" ht="94.5" x14ac:dyDescent="0.25">
      <c r="A71" s="147">
        <f t="shared" si="4"/>
        <v>60</v>
      </c>
      <c r="B71" s="149">
        <v>530401</v>
      </c>
      <c r="C71" s="149" t="s">
        <v>441</v>
      </c>
      <c r="D71" s="150" t="s">
        <v>442</v>
      </c>
      <c r="E71" s="151" t="s">
        <v>443</v>
      </c>
      <c r="F71" s="169">
        <v>41</v>
      </c>
      <c r="G71" s="169">
        <v>44</v>
      </c>
      <c r="H71" s="189">
        <v>39</v>
      </c>
      <c r="I71" s="325">
        <v>45</v>
      </c>
      <c r="J71" s="169">
        <v>45</v>
      </c>
      <c r="K71" s="191">
        <v>32</v>
      </c>
      <c r="L71" s="169">
        <f t="shared" si="5"/>
        <v>26</v>
      </c>
      <c r="M71" s="282">
        <v>39</v>
      </c>
      <c r="N71" s="171">
        <f t="shared" si="12"/>
        <v>39</v>
      </c>
      <c r="O71" s="283">
        <v>39</v>
      </c>
      <c r="P71" s="283">
        <v>39</v>
      </c>
      <c r="Q71" s="226"/>
      <c r="R71" s="284"/>
      <c r="S71" s="284"/>
      <c r="T71" s="101">
        <f t="shared" si="13"/>
        <v>39</v>
      </c>
      <c r="U71" s="41"/>
      <c r="V71" s="3"/>
      <c r="W71" s="7">
        <v>41</v>
      </c>
      <c r="X71" s="7">
        <v>44</v>
      </c>
      <c r="Y71" s="7">
        <v>39</v>
      </c>
      <c r="Z71" s="7">
        <v>32</v>
      </c>
      <c r="AA71" s="7">
        <v>39</v>
      </c>
      <c r="AB71" s="7">
        <v>39</v>
      </c>
      <c r="AC71" s="7">
        <v>39</v>
      </c>
      <c r="AD71" s="112">
        <f t="shared" si="14"/>
        <v>0</v>
      </c>
      <c r="AE71" s="112">
        <f t="shared" si="15"/>
        <v>0</v>
      </c>
      <c r="AF71" s="112">
        <f t="shared" si="6"/>
        <v>6</v>
      </c>
      <c r="AG71" s="112">
        <f t="shared" si="7"/>
        <v>-6</v>
      </c>
      <c r="AH71" s="112">
        <f t="shared" si="8"/>
        <v>0</v>
      </c>
      <c r="AI71" s="112">
        <f t="shared" si="9"/>
        <v>0</v>
      </c>
      <c r="AJ71" s="112">
        <f t="shared" si="10"/>
        <v>0</v>
      </c>
      <c r="AL71" s="7">
        <f t="shared" si="11"/>
        <v>45</v>
      </c>
      <c r="AM71" s="7">
        <v>830005</v>
      </c>
      <c r="AN71" s="7">
        <v>166</v>
      </c>
    </row>
    <row r="72" spans="1:40" ht="105.75" customHeight="1" x14ac:dyDescent="0.25">
      <c r="A72" s="147">
        <f t="shared" si="4"/>
        <v>61</v>
      </c>
      <c r="B72" s="149">
        <v>550401</v>
      </c>
      <c r="C72" s="149" t="s">
        <v>444</v>
      </c>
      <c r="D72" s="150" t="s">
        <v>445</v>
      </c>
      <c r="E72" s="151" t="s">
        <v>446</v>
      </c>
      <c r="F72" s="169">
        <v>49</v>
      </c>
      <c r="G72" s="169">
        <v>49</v>
      </c>
      <c r="H72" s="189">
        <v>41</v>
      </c>
      <c r="I72" s="325">
        <v>48</v>
      </c>
      <c r="J72" s="169">
        <v>48</v>
      </c>
      <c r="K72" s="191">
        <v>33</v>
      </c>
      <c r="L72" s="169">
        <f t="shared" si="5"/>
        <v>26</v>
      </c>
      <c r="M72" s="282">
        <v>43</v>
      </c>
      <c r="N72" s="171">
        <f t="shared" si="12"/>
        <v>43</v>
      </c>
      <c r="O72" s="283">
        <v>43</v>
      </c>
      <c r="P72" s="283">
        <v>43</v>
      </c>
      <c r="Q72" s="226"/>
      <c r="R72" s="284"/>
      <c r="S72" s="284"/>
      <c r="T72" s="101">
        <f t="shared" si="13"/>
        <v>43</v>
      </c>
      <c r="U72" s="41"/>
      <c r="V72" s="3"/>
      <c r="W72" s="7">
        <v>49</v>
      </c>
      <c r="X72" s="7">
        <v>49</v>
      </c>
      <c r="Y72" s="7">
        <v>41</v>
      </c>
      <c r="Z72" s="7">
        <v>33</v>
      </c>
      <c r="AA72" s="7">
        <v>43</v>
      </c>
      <c r="AB72" s="7">
        <v>43</v>
      </c>
      <c r="AC72" s="7">
        <v>43</v>
      </c>
      <c r="AD72" s="112">
        <f t="shared" si="14"/>
        <v>0</v>
      </c>
      <c r="AE72" s="112">
        <f t="shared" si="15"/>
        <v>0</v>
      </c>
      <c r="AF72" s="112">
        <f t="shared" si="6"/>
        <v>7</v>
      </c>
      <c r="AG72" s="112">
        <f t="shared" si="7"/>
        <v>-7</v>
      </c>
      <c r="AH72" s="112">
        <f t="shared" si="8"/>
        <v>0</v>
      </c>
      <c r="AI72" s="112">
        <f t="shared" si="9"/>
        <v>0</v>
      </c>
      <c r="AJ72" s="112">
        <f t="shared" si="10"/>
        <v>0</v>
      </c>
      <c r="AL72" s="7">
        <f t="shared" si="11"/>
        <v>48</v>
      </c>
      <c r="AM72" s="7">
        <v>840007</v>
      </c>
      <c r="AN72" s="7">
        <v>187</v>
      </c>
    </row>
    <row r="73" spans="1:40" ht="81.75" customHeight="1" x14ac:dyDescent="0.25">
      <c r="A73" s="147">
        <f t="shared" si="4"/>
        <v>62</v>
      </c>
      <c r="B73" s="149">
        <v>570401</v>
      </c>
      <c r="C73" s="149" t="s">
        <v>447</v>
      </c>
      <c r="D73" s="150" t="s">
        <v>448</v>
      </c>
      <c r="E73" s="151" t="s">
        <v>449</v>
      </c>
      <c r="F73" s="169">
        <v>47</v>
      </c>
      <c r="G73" s="169">
        <v>44</v>
      </c>
      <c r="H73" s="189">
        <v>44</v>
      </c>
      <c r="I73" s="325">
        <v>39</v>
      </c>
      <c r="J73" s="169">
        <v>39</v>
      </c>
      <c r="K73" s="191">
        <v>39</v>
      </c>
      <c r="L73" s="169">
        <f t="shared" si="5"/>
        <v>44</v>
      </c>
      <c r="M73" s="282">
        <v>44</v>
      </c>
      <c r="N73" s="171">
        <f t="shared" si="12"/>
        <v>44</v>
      </c>
      <c r="O73" s="283">
        <v>44</v>
      </c>
      <c r="P73" s="283">
        <v>44</v>
      </c>
      <c r="Q73" s="226"/>
      <c r="R73" s="284"/>
      <c r="S73" s="284"/>
      <c r="T73" s="101">
        <f t="shared" si="13"/>
        <v>43.5</v>
      </c>
      <c r="U73" s="41"/>
      <c r="V73" s="3"/>
      <c r="W73" s="7">
        <v>47</v>
      </c>
      <c r="X73" s="7">
        <v>44</v>
      </c>
      <c r="Y73" s="7">
        <v>44</v>
      </c>
      <c r="Z73" s="7">
        <v>39</v>
      </c>
      <c r="AA73" s="7">
        <v>44</v>
      </c>
      <c r="AB73" s="7">
        <v>44</v>
      </c>
      <c r="AC73" s="7">
        <v>44</v>
      </c>
      <c r="AD73" s="112">
        <f t="shared" si="14"/>
        <v>0</v>
      </c>
      <c r="AE73" s="112">
        <f t="shared" si="15"/>
        <v>0</v>
      </c>
      <c r="AF73" s="112">
        <f t="shared" si="6"/>
        <v>-5</v>
      </c>
      <c r="AG73" s="112">
        <f t="shared" si="7"/>
        <v>5</v>
      </c>
      <c r="AH73" s="112">
        <f t="shared" si="8"/>
        <v>0</v>
      </c>
      <c r="AI73" s="112">
        <f t="shared" si="9"/>
        <v>0</v>
      </c>
      <c r="AJ73" s="112">
        <f t="shared" si="10"/>
        <v>0</v>
      </c>
      <c r="AL73" s="7">
        <f t="shared" si="11"/>
        <v>39</v>
      </c>
      <c r="AM73" s="7">
        <v>840401</v>
      </c>
      <c r="AN73" s="7">
        <v>27</v>
      </c>
    </row>
    <row r="74" spans="1:40" ht="81.75" customHeight="1" x14ac:dyDescent="0.25">
      <c r="A74" s="147">
        <f t="shared" si="4"/>
        <v>63</v>
      </c>
      <c r="B74" s="149">
        <v>600401</v>
      </c>
      <c r="C74" s="149" t="s">
        <v>454</v>
      </c>
      <c r="D74" s="150" t="s">
        <v>455</v>
      </c>
      <c r="E74" s="151" t="s">
        <v>456</v>
      </c>
      <c r="F74" s="169">
        <v>27</v>
      </c>
      <c r="G74" s="169">
        <v>27</v>
      </c>
      <c r="H74" s="189">
        <v>27</v>
      </c>
      <c r="I74" s="325">
        <v>25</v>
      </c>
      <c r="J74" s="169">
        <v>25</v>
      </c>
      <c r="K74" s="191">
        <v>27</v>
      </c>
      <c r="L74" s="169">
        <f t="shared" si="5"/>
        <v>29</v>
      </c>
      <c r="M74" s="282">
        <v>27</v>
      </c>
      <c r="N74" s="171">
        <f t="shared" si="12"/>
        <v>27</v>
      </c>
      <c r="O74" s="283">
        <v>27</v>
      </c>
      <c r="P74" s="283">
        <v>27</v>
      </c>
      <c r="Q74" s="226"/>
      <c r="R74" s="284"/>
      <c r="S74" s="284"/>
      <c r="T74" s="101">
        <f t="shared" si="13"/>
        <v>27</v>
      </c>
      <c r="U74" s="41"/>
      <c r="V74" s="3"/>
      <c r="W74" s="7">
        <v>27</v>
      </c>
      <c r="X74" s="7">
        <v>27</v>
      </c>
      <c r="Y74" s="7">
        <v>27</v>
      </c>
      <c r="Z74" s="7">
        <v>27</v>
      </c>
      <c r="AA74" s="7">
        <v>27</v>
      </c>
      <c r="AB74" s="7">
        <v>27</v>
      </c>
      <c r="AC74" s="7">
        <v>27</v>
      </c>
      <c r="AD74" s="112">
        <f t="shared" si="14"/>
        <v>0</v>
      </c>
      <c r="AE74" s="112">
        <f t="shared" si="15"/>
        <v>0</v>
      </c>
      <c r="AF74" s="112">
        <f t="shared" si="6"/>
        <v>-2</v>
      </c>
      <c r="AG74" s="112">
        <f t="shared" si="7"/>
        <v>2</v>
      </c>
      <c r="AH74" s="112">
        <f t="shared" si="8"/>
        <v>0</v>
      </c>
      <c r="AI74" s="112">
        <f t="shared" si="9"/>
        <v>0</v>
      </c>
      <c r="AJ74" s="112">
        <f t="shared" si="10"/>
        <v>0</v>
      </c>
      <c r="AL74" s="7">
        <f t="shared" si="11"/>
        <v>25</v>
      </c>
      <c r="AM74" s="7">
        <v>850006</v>
      </c>
      <c r="AN74" s="7">
        <v>206</v>
      </c>
    </row>
    <row r="75" spans="1:40" ht="81.75" customHeight="1" x14ac:dyDescent="0.25">
      <c r="A75" s="147">
        <f t="shared" si="4"/>
        <v>64</v>
      </c>
      <c r="B75" s="149">
        <v>620017</v>
      </c>
      <c r="C75" s="149" t="s">
        <v>457</v>
      </c>
      <c r="D75" s="150" t="s">
        <v>458</v>
      </c>
      <c r="E75" s="151" t="s">
        <v>459</v>
      </c>
      <c r="F75" s="169">
        <v>42</v>
      </c>
      <c r="G75" s="169">
        <v>42</v>
      </c>
      <c r="H75" s="189">
        <v>48</v>
      </c>
      <c r="I75" s="325">
        <v>48</v>
      </c>
      <c r="J75" s="169">
        <v>48</v>
      </c>
      <c r="K75" s="191">
        <v>60</v>
      </c>
      <c r="L75" s="169">
        <f t="shared" si="5"/>
        <v>60</v>
      </c>
      <c r="M75" s="282">
        <v>48</v>
      </c>
      <c r="N75" s="171">
        <f t="shared" si="12"/>
        <v>48</v>
      </c>
      <c r="O75" s="283">
        <v>48</v>
      </c>
      <c r="P75" s="283">
        <v>48</v>
      </c>
      <c r="Q75" s="226"/>
      <c r="R75" s="284"/>
      <c r="S75" s="284"/>
      <c r="T75" s="101">
        <f t="shared" si="13"/>
        <v>48</v>
      </c>
      <c r="U75" s="41"/>
      <c r="V75" s="3"/>
      <c r="W75" s="7">
        <v>42</v>
      </c>
      <c r="X75" s="7">
        <v>42</v>
      </c>
      <c r="Y75" s="7">
        <v>48</v>
      </c>
      <c r="Z75" s="7">
        <v>60</v>
      </c>
      <c r="AA75" s="7">
        <v>48</v>
      </c>
      <c r="AB75" s="7">
        <v>48</v>
      </c>
      <c r="AC75" s="7">
        <v>48</v>
      </c>
      <c r="AD75" s="112">
        <f t="shared" si="14"/>
        <v>0</v>
      </c>
      <c r="AE75" s="112">
        <f t="shared" si="15"/>
        <v>0</v>
      </c>
      <c r="AF75" s="112">
        <f t="shared" si="6"/>
        <v>0</v>
      </c>
      <c r="AG75" s="112">
        <f t="shared" si="7"/>
        <v>0</v>
      </c>
      <c r="AH75" s="112">
        <f t="shared" si="8"/>
        <v>0</v>
      </c>
      <c r="AI75" s="112">
        <f t="shared" si="9"/>
        <v>0</v>
      </c>
      <c r="AJ75" s="112">
        <f t="shared" si="10"/>
        <v>0</v>
      </c>
      <c r="AL75" s="7">
        <f t="shared" si="11"/>
        <v>48</v>
      </c>
      <c r="AM75" s="7">
        <v>850401</v>
      </c>
      <c r="AN75" s="7">
        <v>31</v>
      </c>
    </row>
    <row r="76" spans="1:40" ht="81.75" customHeight="1" x14ac:dyDescent="0.25">
      <c r="A76" s="147">
        <f t="shared" si="4"/>
        <v>65</v>
      </c>
      <c r="B76" s="149">
        <v>640401</v>
      </c>
      <c r="C76" s="149" t="s">
        <v>460</v>
      </c>
      <c r="D76" s="150" t="s">
        <v>461</v>
      </c>
      <c r="E76" s="151" t="s">
        <v>462</v>
      </c>
      <c r="F76" s="169">
        <v>32</v>
      </c>
      <c r="G76" s="169">
        <v>32</v>
      </c>
      <c r="H76" s="189">
        <v>33</v>
      </c>
      <c r="I76" s="325">
        <v>30</v>
      </c>
      <c r="J76" s="169">
        <v>30</v>
      </c>
      <c r="K76" s="191">
        <v>33</v>
      </c>
      <c r="L76" s="169">
        <f t="shared" si="5"/>
        <v>36</v>
      </c>
      <c r="M76" s="282">
        <v>33</v>
      </c>
      <c r="N76" s="171">
        <f t="shared" ref="N76:N98" si="16">ROUND((F76+G76+J76+L76)/4,0)</f>
        <v>33</v>
      </c>
      <c r="O76" s="283">
        <v>33</v>
      </c>
      <c r="P76" s="283">
        <v>33</v>
      </c>
      <c r="Q76" s="226"/>
      <c r="R76" s="284"/>
      <c r="S76" s="284"/>
      <c r="T76" s="101">
        <f t="shared" ref="T76:T97" si="17">(F76+G76+J76+L76)/4</f>
        <v>32.5</v>
      </c>
      <c r="U76" s="41"/>
      <c r="V76" s="3"/>
      <c r="W76" s="7">
        <v>32</v>
      </c>
      <c r="X76" s="7">
        <v>32</v>
      </c>
      <c r="Y76" s="7">
        <v>33</v>
      </c>
      <c r="Z76" s="7">
        <v>33</v>
      </c>
      <c r="AA76" s="7">
        <v>33</v>
      </c>
      <c r="AB76" s="7">
        <v>33</v>
      </c>
      <c r="AC76" s="7">
        <v>33</v>
      </c>
      <c r="AD76" s="112">
        <f t="shared" ref="AD76:AD98" si="18">F76-W76</f>
        <v>0</v>
      </c>
      <c r="AE76" s="112">
        <f t="shared" ref="AE76:AE98" si="19">G76-X76</f>
        <v>0</v>
      </c>
      <c r="AF76" s="112">
        <f t="shared" si="6"/>
        <v>-3</v>
      </c>
      <c r="AG76" s="112">
        <f t="shared" si="7"/>
        <v>3</v>
      </c>
      <c r="AH76" s="112">
        <f t="shared" si="8"/>
        <v>0</v>
      </c>
      <c r="AI76" s="112">
        <f t="shared" si="9"/>
        <v>0</v>
      </c>
      <c r="AJ76" s="112">
        <f t="shared" si="10"/>
        <v>0</v>
      </c>
      <c r="AL76" s="7">
        <f t="shared" si="11"/>
        <v>30</v>
      </c>
      <c r="AM76" s="7">
        <v>860009</v>
      </c>
      <c r="AN76" s="7">
        <v>201</v>
      </c>
    </row>
    <row r="77" spans="1:40" ht="81.75" customHeight="1" x14ac:dyDescent="0.25">
      <c r="A77" s="147">
        <f t="shared" ref="A77:A97" si="20">ROW(A77)-11</f>
        <v>66</v>
      </c>
      <c r="B77" s="149">
        <v>670401</v>
      </c>
      <c r="C77" s="149" t="s">
        <v>463</v>
      </c>
      <c r="D77" s="150" t="s">
        <v>464</v>
      </c>
      <c r="E77" s="151" t="s">
        <v>465</v>
      </c>
      <c r="F77" s="169">
        <v>41</v>
      </c>
      <c r="G77" s="169">
        <v>42</v>
      </c>
      <c r="H77" s="189">
        <v>39</v>
      </c>
      <c r="I77" s="325">
        <v>41</v>
      </c>
      <c r="J77" s="169">
        <v>41</v>
      </c>
      <c r="K77" s="191">
        <v>42</v>
      </c>
      <c r="L77" s="169">
        <f t="shared" ref="L77:L96" si="21">ROUND((F77+G77+H77+K77)-(F77+G77+J77),1)</f>
        <v>40</v>
      </c>
      <c r="M77" s="282">
        <v>41</v>
      </c>
      <c r="N77" s="171">
        <f t="shared" si="16"/>
        <v>41</v>
      </c>
      <c r="O77" s="283">
        <v>41</v>
      </c>
      <c r="P77" s="283">
        <v>41</v>
      </c>
      <c r="Q77" s="226"/>
      <c r="R77" s="284"/>
      <c r="S77" s="284"/>
      <c r="T77" s="101">
        <f t="shared" si="17"/>
        <v>41</v>
      </c>
      <c r="U77" s="41"/>
      <c r="V77" s="3"/>
      <c r="W77" s="7">
        <v>41</v>
      </c>
      <c r="X77" s="7">
        <v>42</v>
      </c>
      <c r="Y77" s="7">
        <v>39</v>
      </c>
      <c r="Z77" s="7">
        <v>42</v>
      </c>
      <c r="AA77" s="7">
        <v>41</v>
      </c>
      <c r="AB77" s="7">
        <v>41</v>
      </c>
      <c r="AC77" s="7">
        <v>41</v>
      </c>
      <c r="AD77" s="112">
        <f t="shared" si="18"/>
        <v>0</v>
      </c>
      <c r="AE77" s="112">
        <f t="shared" si="19"/>
        <v>0</v>
      </c>
      <c r="AF77" s="112">
        <f t="shared" ref="AF77:AF98" si="22">J77-Y77</f>
        <v>2</v>
      </c>
      <c r="AG77" s="112">
        <f t="shared" ref="AG77:AG98" si="23">L77-Z77</f>
        <v>-2</v>
      </c>
      <c r="AH77" s="112">
        <f t="shared" ref="AH77:AH98" si="24">N77-AA77</f>
        <v>0</v>
      </c>
      <c r="AI77" s="112">
        <f t="shared" ref="AI77:AI98" si="25">O77-AB77</f>
        <v>0</v>
      </c>
      <c r="AJ77" s="112">
        <f t="shared" ref="AJ77:AJ98" si="26">P77-AC77</f>
        <v>0</v>
      </c>
      <c r="AL77" s="7">
        <f t="shared" ref="AL77:AL97" si="27">VLOOKUP(B77,$AM$12:$AN$99,2,FALSE)</f>
        <v>41</v>
      </c>
      <c r="AM77" s="7">
        <v>870004</v>
      </c>
      <c r="AN77" s="7">
        <v>258</v>
      </c>
    </row>
    <row r="78" spans="1:40" ht="81.75" customHeight="1" x14ac:dyDescent="0.25">
      <c r="A78" s="147">
        <f t="shared" si="20"/>
        <v>67</v>
      </c>
      <c r="B78" s="149">
        <v>710401</v>
      </c>
      <c r="C78" s="149" t="s">
        <v>466</v>
      </c>
      <c r="D78" s="150" t="s">
        <v>467</v>
      </c>
      <c r="E78" s="151" t="s">
        <v>468</v>
      </c>
      <c r="F78" s="169">
        <v>49</v>
      </c>
      <c r="G78" s="169">
        <v>48</v>
      </c>
      <c r="H78" s="189">
        <v>47</v>
      </c>
      <c r="I78" s="325">
        <v>49</v>
      </c>
      <c r="J78" s="169">
        <v>49</v>
      </c>
      <c r="K78" s="191">
        <v>52</v>
      </c>
      <c r="L78" s="169">
        <f t="shared" si="21"/>
        <v>50</v>
      </c>
      <c r="M78" s="282">
        <v>49</v>
      </c>
      <c r="N78" s="171">
        <f t="shared" si="16"/>
        <v>49</v>
      </c>
      <c r="O78" s="283">
        <v>49</v>
      </c>
      <c r="P78" s="283">
        <v>49</v>
      </c>
      <c r="Q78" s="226"/>
      <c r="R78" s="284"/>
      <c r="S78" s="284"/>
      <c r="T78" s="101">
        <f t="shared" si="17"/>
        <v>49</v>
      </c>
      <c r="U78" s="41"/>
      <c r="V78" s="3"/>
      <c r="W78" s="7">
        <v>49</v>
      </c>
      <c r="X78" s="7">
        <v>48</v>
      </c>
      <c r="Y78" s="7">
        <v>47</v>
      </c>
      <c r="Z78" s="7">
        <v>52</v>
      </c>
      <c r="AA78" s="7">
        <v>49</v>
      </c>
      <c r="AB78" s="7">
        <v>49</v>
      </c>
      <c r="AC78" s="7">
        <v>49</v>
      </c>
      <c r="AD78" s="112">
        <f t="shared" si="18"/>
        <v>0</v>
      </c>
      <c r="AE78" s="112">
        <f t="shared" si="19"/>
        <v>0</v>
      </c>
      <c r="AF78" s="112">
        <f t="shared" si="22"/>
        <v>2</v>
      </c>
      <c r="AG78" s="112">
        <f t="shared" si="23"/>
        <v>-2</v>
      </c>
      <c r="AH78" s="112">
        <f t="shared" si="24"/>
        <v>0</v>
      </c>
      <c r="AI78" s="112">
        <f t="shared" si="25"/>
        <v>0</v>
      </c>
      <c r="AJ78" s="112">
        <f t="shared" si="26"/>
        <v>0</v>
      </c>
      <c r="AL78" s="7">
        <f t="shared" si="27"/>
        <v>49</v>
      </c>
      <c r="AM78" s="7">
        <v>880007</v>
      </c>
      <c r="AN78" s="7">
        <v>296</v>
      </c>
    </row>
    <row r="79" spans="1:40" ht="81.75" customHeight="1" x14ac:dyDescent="0.25">
      <c r="A79" s="147">
        <f t="shared" si="20"/>
        <v>68</v>
      </c>
      <c r="B79" s="149">
        <v>710402</v>
      </c>
      <c r="C79" s="149" t="s">
        <v>469</v>
      </c>
      <c r="D79" s="150" t="s">
        <v>470</v>
      </c>
      <c r="E79" s="151" t="s">
        <v>471</v>
      </c>
      <c r="F79" s="169">
        <v>46</v>
      </c>
      <c r="G79" s="169">
        <v>47</v>
      </c>
      <c r="H79" s="189">
        <v>38</v>
      </c>
      <c r="I79" s="325">
        <v>49</v>
      </c>
      <c r="J79" s="169">
        <v>49</v>
      </c>
      <c r="K79" s="191">
        <v>57</v>
      </c>
      <c r="L79" s="169">
        <f t="shared" si="21"/>
        <v>46</v>
      </c>
      <c r="M79" s="282">
        <v>47</v>
      </c>
      <c r="N79" s="171">
        <f t="shared" si="16"/>
        <v>47</v>
      </c>
      <c r="O79" s="283">
        <v>47</v>
      </c>
      <c r="P79" s="283">
        <v>47</v>
      </c>
      <c r="Q79" s="226"/>
      <c r="R79" s="284"/>
      <c r="S79" s="284"/>
      <c r="T79" s="101">
        <f t="shared" si="17"/>
        <v>47</v>
      </c>
      <c r="U79" s="41"/>
      <c r="V79" s="3"/>
      <c r="W79" s="7">
        <v>46</v>
      </c>
      <c r="X79" s="7">
        <v>47</v>
      </c>
      <c r="Y79" s="7">
        <v>38</v>
      </c>
      <c r="Z79" s="7">
        <v>57</v>
      </c>
      <c r="AA79" s="7">
        <v>47</v>
      </c>
      <c r="AB79" s="7">
        <v>47</v>
      </c>
      <c r="AC79" s="7">
        <v>47</v>
      </c>
      <c r="AD79" s="112">
        <f t="shared" si="18"/>
        <v>0</v>
      </c>
      <c r="AE79" s="112">
        <f t="shared" si="19"/>
        <v>0</v>
      </c>
      <c r="AF79" s="112">
        <f t="shared" si="22"/>
        <v>11</v>
      </c>
      <c r="AG79" s="112">
        <f t="shared" si="23"/>
        <v>-11</v>
      </c>
      <c r="AH79" s="112">
        <f t="shared" si="24"/>
        <v>0</v>
      </c>
      <c r="AI79" s="112">
        <f t="shared" si="25"/>
        <v>0</v>
      </c>
      <c r="AJ79" s="112">
        <f t="shared" si="26"/>
        <v>0</v>
      </c>
      <c r="AL79" s="7">
        <f t="shared" si="27"/>
        <v>49</v>
      </c>
      <c r="AM79" s="7">
        <v>880010</v>
      </c>
      <c r="AN79" s="7">
        <v>347</v>
      </c>
    </row>
    <row r="80" spans="1:40" ht="81.75" customHeight="1" x14ac:dyDescent="0.25">
      <c r="A80" s="147">
        <f t="shared" si="20"/>
        <v>69</v>
      </c>
      <c r="B80" s="149">
        <v>720401</v>
      </c>
      <c r="C80" s="149" t="s">
        <v>472</v>
      </c>
      <c r="D80" s="150" t="s">
        <v>473</v>
      </c>
      <c r="E80" s="151" t="s">
        <v>474</v>
      </c>
      <c r="F80" s="169">
        <v>36</v>
      </c>
      <c r="G80" s="169">
        <v>36</v>
      </c>
      <c r="H80" s="189">
        <v>36</v>
      </c>
      <c r="I80" s="325">
        <v>38</v>
      </c>
      <c r="J80" s="169">
        <v>38</v>
      </c>
      <c r="K80" s="191">
        <v>36</v>
      </c>
      <c r="L80" s="169">
        <f t="shared" si="21"/>
        <v>34</v>
      </c>
      <c r="M80" s="282">
        <v>36</v>
      </c>
      <c r="N80" s="171">
        <f t="shared" si="16"/>
        <v>36</v>
      </c>
      <c r="O80" s="283">
        <v>36</v>
      </c>
      <c r="P80" s="283">
        <v>36</v>
      </c>
      <c r="Q80" s="226"/>
      <c r="R80" s="284"/>
      <c r="S80" s="284"/>
      <c r="T80" s="101">
        <f t="shared" si="17"/>
        <v>36</v>
      </c>
      <c r="U80" s="41"/>
      <c r="V80" s="3"/>
      <c r="W80" s="7">
        <v>36</v>
      </c>
      <c r="X80" s="7">
        <v>36</v>
      </c>
      <c r="Y80" s="7">
        <v>36</v>
      </c>
      <c r="Z80" s="7">
        <v>36</v>
      </c>
      <c r="AA80" s="7">
        <v>36</v>
      </c>
      <c r="AB80" s="7">
        <v>36</v>
      </c>
      <c r="AC80" s="7">
        <v>36</v>
      </c>
      <c r="AD80" s="112">
        <f t="shared" si="18"/>
        <v>0</v>
      </c>
      <c r="AE80" s="112">
        <f t="shared" si="19"/>
        <v>0</v>
      </c>
      <c r="AF80" s="112">
        <f t="shared" si="22"/>
        <v>2</v>
      </c>
      <c r="AG80" s="112">
        <f t="shared" si="23"/>
        <v>-2</v>
      </c>
      <c r="AH80" s="112">
        <f t="shared" si="24"/>
        <v>0</v>
      </c>
      <c r="AI80" s="112">
        <f t="shared" si="25"/>
        <v>0</v>
      </c>
      <c r="AJ80" s="112">
        <f t="shared" si="26"/>
        <v>0</v>
      </c>
      <c r="AL80" s="7">
        <f t="shared" si="27"/>
        <v>38</v>
      </c>
      <c r="AM80" s="7">
        <v>880501</v>
      </c>
      <c r="AN80" s="7">
        <v>0</v>
      </c>
    </row>
    <row r="81" spans="1:40" ht="81.75" customHeight="1" x14ac:dyDescent="0.25">
      <c r="A81" s="147">
        <f t="shared" si="20"/>
        <v>70</v>
      </c>
      <c r="B81" s="149">
        <v>730401</v>
      </c>
      <c r="C81" s="149" t="s">
        <v>475</v>
      </c>
      <c r="D81" s="150" t="s">
        <v>476</v>
      </c>
      <c r="E81" s="151" t="s">
        <v>477</v>
      </c>
      <c r="F81" s="169">
        <v>26</v>
      </c>
      <c r="G81" s="169">
        <v>26</v>
      </c>
      <c r="H81" s="189">
        <v>25</v>
      </c>
      <c r="I81" s="325">
        <v>26</v>
      </c>
      <c r="J81" s="169">
        <v>26</v>
      </c>
      <c r="K81" s="191">
        <v>31</v>
      </c>
      <c r="L81" s="169">
        <f t="shared" si="21"/>
        <v>30</v>
      </c>
      <c r="M81" s="282">
        <v>27</v>
      </c>
      <c r="N81" s="171">
        <f t="shared" si="16"/>
        <v>27</v>
      </c>
      <c r="O81" s="283">
        <v>27</v>
      </c>
      <c r="P81" s="283">
        <v>27</v>
      </c>
      <c r="Q81" s="226"/>
      <c r="R81" s="284"/>
      <c r="S81" s="284"/>
      <c r="T81" s="101">
        <f t="shared" si="17"/>
        <v>27</v>
      </c>
      <c r="U81" s="41"/>
      <c r="V81" s="3"/>
      <c r="W81" s="7">
        <v>26</v>
      </c>
      <c r="X81" s="7">
        <v>26</v>
      </c>
      <c r="Y81" s="7">
        <v>25</v>
      </c>
      <c r="Z81" s="7">
        <v>31</v>
      </c>
      <c r="AA81" s="7">
        <v>27</v>
      </c>
      <c r="AB81" s="7">
        <v>27</v>
      </c>
      <c r="AC81" s="7">
        <v>27</v>
      </c>
      <c r="AD81" s="112">
        <f t="shared" si="18"/>
        <v>0</v>
      </c>
      <c r="AE81" s="112">
        <f t="shared" si="19"/>
        <v>0</v>
      </c>
      <c r="AF81" s="112">
        <f t="shared" si="22"/>
        <v>1</v>
      </c>
      <c r="AG81" s="112">
        <f t="shared" si="23"/>
        <v>-1</v>
      </c>
      <c r="AH81" s="112">
        <f t="shared" si="24"/>
        <v>0</v>
      </c>
      <c r="AI81" s="112">
        <f t="shared" si="25"/>
        <v>0</v>
      </c>
      <c r="AJ81" s="112">
        <f t="shared" si="26"/>
        <v>0</v>
      </c>
      <c r="AL81" s="7">
        <f t="shared" si="27"/>
        <v>26</v>
      </c>
      <c r="AM81" s="7">
        <v>890011</v>
      </c>
      <c r="AN81" s="7">
        <v>252</v>
      </c>
    </row>
    <row r="82" spans="1:40" ht="81.75" customHeight="1" x14ac:dyDescent="0.25">
      <c r="A82" s="147">
        <f t="shared" si="20"/>
        <v>71</v>
      </c>
      <c r="B82" s="149">
        <v>740401</v>
      </c>
      <c r="C82" s="149" t="s">
        <v>478</v>
      </c>
      <c r="D82" s="150" t="s">
        <v>479</v>
      </c>
      <c r="E82" s="151" t="s">
        <v>480</v>
      </c>
      <c r="F82" s="169">
        <v>42</v>
      </c>
      <c r="G82" s="169">
        <v>41</v>
      </c>
      <c r="H82" s="189">
        <v>42</v>
      </c>
      <c r="I82" s="325">
        <v>41</v>
      </c>
      <c r="J82" s="169">
        <v>41</v>
      </c>
      <c r="K82" s="191">
        <v>43</v>
      </c>
      <c r="L82" s="169">
        <f t="shared" si="21"/>
        <v>44</v>
      </c>
      <c r="M82" s="282">
        <v>42</v>
      </c>
      <c r="N82" s="171">
        <f t="shared" si="16"/>
        <v>42</v>
      </c>
      <c r="O82" s="283">
        <v>42</v>
      </c>
      <c r="P82" s="283">
        <v>42</v>
      </c>
      <c r="Q82" s="226"/>
      <c r="R82" s="284"/>
      <c r="S82" s="284"/>
      <c r="T82" s="101">
        <f t="shared" si="17"/>
        <v>42</v>
      </c>
      <c r="U82" s="41"/>
      <c r="V82" s="3"/>
      <c r="W82" s="7">
        <v>42</v>
      </c>
      <c r="X82" s="7">
        <v>41</v>
      </c>
      <c r="Y82" s="7">
        <v>42</v>
      </c>
      <c r="Z82" s="7">
        <v>43</v>
      </c>
      <c r="AA82" s="7">
        <v>42</v>
      </c>
      <c r="AB82" s="7">
        <v>42</v>
      </c>
      <c r="AC82" s="7">
        <v>42</v>
      </c>
      <c r="AD82" s="112">
        <f t="shared" si="18"/>
        <v>0</v>
      </c>
      <c r="AE82" s="112">
        <f t="shared" si="19"/>
        <v>0</v>
      </c>
      <c r="AF82" s="112">
        <f t="shared" si="22"/>
        <v>-1</v>
      </c>
      <c r="AG82" s="112">
        <f t="shared" si="23"/>
        <v>1</v>
      </c>
      <c r="AH82" s="112">
        <f t="shared" si="24"/>
        <v>0</v>
      </c>
      <c r="AI82" s="112">
        <f t="shared" si="25"/>
        <v>0</v>
      </c>
      <c r="AJ82" s="112">
        <f t="shared" si="26"/>
        <v>0</v>
      </c>
      <c r="AL82" s="7">
        <f t="shared" si="27"/>
        <v>41</v>
      </c>
      <c r="AM82" s="7">
        <v>900003</v>
      </c>
      <c r="AN82" s="7">
        <v>489</v>
      </c>
    </row>
    <row r="83" spans="1:40" ht="81.75" customHeight="1" x14ac:dyDescent="0.25">
      <c r="A83" s="147">
        <f t="shared" si="20"/>
        <v>72</v>
      </c>
      <c r="B83" s="149">
        <v>760401</v>
      </c>
      <c r="C83" s="149" t="s">
        <v>481</v>
      </c>
      <c r="D83" s="150" t="s">
        <v>482</v>
      </c>
      <c r="E83" s="151" t="s">
        <v>483</v>
      </c>
      <c r="F83" s="169">
        <v>30</v>
      </c>
      <c r="G83" s="169">
        <v>30</v>
      </c>
      <c r="H83" s="189">
        <v>30</v>
      </c>
      <c r="I83" s="325">
        <v>29</v>
      </c>
      <c r="J83" s="169">
        <v>29</v>
      </c>
      <c r="K83" s="191">
        <v>30</v>
      </c>
      <c r="L83" s="169">
        <f t="shared" si="21"/>
        <v>31</v>
      </c>
      <c r="M83" s="282">
        <v>30</v>
      </c>
      <c r="N83" s="171">
        <f t="shared" si="16"/>
        <v>30</v>
      </c>
      <c r="O83" s="283">
        <v>30</v>
      </c>
      <c r="P83" s="283">
        <v>30</v>
      </c>
      <c r="Q83" s="226"/>
      <c r="R83" s="284"/>
      <c r="S83" s="284"/>
      <c r="T83" s="101">
        <f t="shared" si="17"/>
        <v>30</v>
      </c>
      <c r="U83" s="41"/>
      <c r="V83" s="3"/>
      <c r="W83" s="7">
        <v>30</v>
      </c>
      <c r="X83" s="7">
        <v>30</v>
      </c>
      <c r="Y83" s="7">
        <v>30</v>
      </c>
      <c r="Z83" s="7">
        <v>30</v>
      </c>
      <c r="AA83" s="7">
        <v>30</v>
      </c>
      <c r="AB83" s="7">
        <v>30</v>
      </c>
      <c r="AC83" s="7">
        <v>30</v>
      </c>
      <c r="AD83" s="112">
        <f t="shared" si="18"/>
        <v>0</v>
      </c>
      <c r="AE83" s="112">
        <f t="shared" si="19"/>
        <v>0</v>
      </c>
      <c r="AF83" s="112">
        <f t="shared" si="22"/>
        <v>-1</v>
      </c>
      <c r="AG83" s="112">
        <f t="shared" si="23"/>
        <v>1</v>
      </c>
      <c r="AH83" s="112">
        <f t="shared" si="24"/>
        <v>0</v>
      </c>
      <c r="AI83" s="112">
        <f t="shared" si="25"/>
        <v>0</v>
      </c>
      <c r="AJ83" s="112">
        <f t="shared" si="26"/>
        <v>0</v>
      </c>
      <c r="AL83" s="7">
        <f t="shared" si="27"/>
        <v>29</v>
      </c>
      <c r="AM83" s="7">
        <v>900401</v>
      </c>
      <c r="AN83" s="7">
        <v>46</v>
      </c>
    </row>
    <row r="84" spans="1:40" ht="81.75" customHeight="1" x14ac:dyDescent="0.25">
      <c r="A84" s="147">
        <f t="shared" si="20"/>
        <v>73</v>
      </c>
      <c r="B84" s="149">
        <v>770401</v>
      </c>
      <c r="C84" s="149" t="s">
        <v>484</v>
      </c>
      <c r="D84" s="150" t="s">
        <v>485</v>
      </c>
      <c r="E84" s="151" t="s">
        <v>486</v>
      </c>
      <c r="F84" s="169">
        <v>23</v>
      </c>
      <c r="G84" s="169">
        <v>24</v>
      </c>
      <c r="H84" s="189">
        <v>22</v>
      </c>
      <c r="I84" s="325">
        <v>23</v>
      </c>
      <c r="J84" s="169">
        <v>23</v>
      </c>
      <c r="K84" s="191">
        <v>20</v>
      </c>
      <c r="L84" s="169">
        <f t="shared" si="21"/>
        <v>19</v>
      </c>
      <c r="M84" s="282">
        <v>22</v>
      </c>
      <c r="N84" s="171">
        <f t="shared" si="16"/>
        <v>22</v>
      </c>
      <c r="O84" s="283">
        <v>22</v>
      </c>
      <c r="P84" s="283">
        <v>22</v>
      </c>
      <c r="Q84" s="226"/>
      <c r="R84" s="284"/>
      <c r="S84" s="284"/>
      <c r="T84" s="101">
        <f t="shared" si="17"/>
        <v>22.25</v>
      </c>
      <c r="U84" s="41"/>
      <c r="V84" s="3"/>
      <c r="W84" s="7">
        <v>23</v>
      </c>
      <c r="X84" s="7">
        <v>24</v>
      </c>
      <c r="Y84" s="7">
        <v>22</v>
      </c>
      <c r="Z84" s="7">
        <v>20</v>
      </c>
      <c r="AA84" s="7">
        <v>22</v>
      </c>
      <c r="AB84" s="7">
        <v>22</v>
      </c>
      <c r="AC84" s="7">
        <v>22</v>
      </c>
      <c r="AD84" s="112">
        <f t="shared" si="18"/>
        <v>0</v>
      </c>
      <c r="AE84" s="112">
        <f t="shared" si="19"/>
        <v>0</v>
      </c>
      <c r="AF84" s="112">
        <f t="shared" si="22"/>
        <v>1</v>
      </c>
      <c r="AG84" s="112">
        <f t="shared" si="23"/>
        <v>-1</v>
      </c>
      <c r="AH84" s="112">
        <f t="shared" si="24"/>
        <v>0</v>
      </c>
      <c r="AI84" s="112">
        <f t="shared" si="25"/>
        <v>0</v>
      </c>
      <c r="AJ84" s="112">
        <f t="shared" si="26"/>
        <v>0</v>
      </c>
      <c r="AL84" s="7">
        <f t="shared" si="27"/>
        <v>23</v>
      </c>
      <c r="AM84" s="7">
        <v>910009</v>
      </c>
      <c r="AN84" s="7">
        <v>286</v>
      </c>
    </row>
    <row r="85" spans="1:40" ht="81.75" customHeight="1" x14ac:dyDescent="0.25">
      <c r="A85" s="147">
        <f t="shared" si="20"/>
        <v>74</v>
      </c>
      <c r="B85" s="149">
        <v>800401</v>
      </c>
      <c r="C85" s="149" t="s">
        <v>487</v>
      </c>
      <c r="D85" s="150" t="s">
        <v>488</v>
      </c>
      <c r="E85" s="151" t="s">
        <v>489</v>
      </c>
      <c r="F85" s="169">
        <v>64</v>
      </c>
      <c r="G85" s="169">
        <v>66</v>
      </c>
      <c r="H85" s="189">
        <v>63</v>
      </c>
      <c r="I85" s="325">
        <v>68</v>
      </c>
      <c r="J85" s="169">
        <v>68</v>
      </c>
      <c r="K85" s="191">
        <v>62</v>
      </c>
      <c r="L85" s="169">
        <f t="shared" si="21"/>
        <v>57</v>
      </c>
      <c r="M85" s="282">
        <v>64</v>
      </c>
      <c r="N85" s="171">
        <f t="shared" si="16"/>
        <v>64</v>
      </c>
      <c r="O85" s="283">
        <v>64</v>
      </c>
      <c r="P85" s="283">
        <v>64</v>
      </c>
      <c r="Q85" s="226"/>
      <c r="R85" s="284"/>
      <c r="S85" s="284"/>
      <c r="T85" s="101">
        <f t="shared" si="17"/>
        <v>63.75</v>
      </c>
      <c r="U85" s="41"/>
      <c r="V85" s="3"/>
      <c r="W85" s="7">
        <v>64</v>
      </c>
      <c r="X85" s="7">
        <v>66</v>
      </c>
      <c r="Y85" s="7">
        <v>63</v>
      </c>
      <c r="Z85" s="7">
        <v>62</v>
      </c>
      <c r="AA85" s="7">
        <v>64</v>
      </c>
      <c r="AB85" s="7">
        <v>64</v>
      </c>
      <c r="AC85" s="7">
        <v>64</v>
      </c>
      <c r="AD85" s="112">
        <f t="shared" si="18"/>
        <v>0</v>
      </c>
      <c r="AE85" s="112">
        <f t="shared" si="19"/>
        <v>0</v>
      </c>
      <c r="AF85" s="112">
        <f t="shared" si="22"/>
        <v>5</v>
      </c>
      <c r="AG85" s="112">
        <f t="shared" si="23"/>
        <v>-5</v>
      </c>
      <c r="AH85" s="112">
        <f t="shared" si="24"/>
        <v>0</v>
      </c>
      <c r="AI85" s="112">
        <f t="shared" si="25"/>
        <v>0</v>
      </c>
      <c r="AJ85" s="112">
        <f t="shared" si="26"/>
        <v>0</v>
      </c>
      <c r="AL85" s="7">
        <f t="shared" si="27"/>
        <v>68</v>
      </c>
      <c r="AM85" s="7">
        <v>910401</v>
      </c>
      <c r="AN85" s="7">
        <v>93</v>
      </c>
    </row>
    <row r="86" spans="1:40" ht="81.75" customHeight="1" x14ac:dyDescent="0.25">
      <c r="A86" s="147">
        <f t="shared" si="20"/>
        <v>75</v>
      </c>
      <c r="B86" s="149">
        <v>810401</v>
      </c>
      <c r="C86" s="149" t="s">
        <v>490</v>
      </c>
      <c r="D86" s="150" t="s">
        <v>491</v>
      </c>
      <c r="E86" s="151" t="s">
        <v>492</v>
      </c>
      <c r="F86" s="169">
        <v>98</v>
      </c>
      <c r="G86" s="169">
        <v>98</v>
      </c>
      <c r="H86" s="189">
        <v>99</v>
      </c>
      <c r="I86" s="325">
        <v>99</v>
      </c>
      <c r="J86" s="169">
        <v>99</v>
      </c>
      <c r="K86" s="191">
        <v>100</v>
      </c>
      <c r="L86" s="169">
        <f t="shared" si="21"/>
        <v>100</v>
      </c>
      <c r="M86" s="282">
        <v>99</v>
      </c>
      <c r="N86" s="171">
        <f t="shared" si="16"/>
        <v>99</v>
      </c>
      <c r="O86" s="283">
        <v>99</v>
      </c>
      <c r="P86" s="283">
        <v>99</v>
      </c>
      <c r="Q86" s="226"/>
      <c r="R86" s="284"/>
      <c r="S86" s="284"/>
      <c r="T86" s="101">
        <f t="shared" si="17"/>
        <v>98.75</v>
      </c>
      <c r="U86" s="41"/>
      <c r="V86" s="3"/>
      <c r="W86" s="7">
        <v>98</v>
      </c>
      <c r="X86" s="7">
        <v>98</v>
      </c>
      <c r="Y86" s="7">
        <v>99</v>
      </c>
      <c r="Z86" s="7">
        <v>100</v>
      </c>
      <c r="AA86" s="7">
        <v>99</v>
      </c>
      <c r="AB86" s="7">
        <v>99</v>
      </c>
      <c r="AC86" s="7">
        <v>99</v>
      </c>
      <c r="AD86" s="112">
        <f t="shared" si="18"/>
        <v>0</v>
      </c>
      <c r="AE86" s="112">
        <f t="shared" si="19"/>
        <v>0</v>
      </c>
      <c r="AF86" s="112">
        <f t="shared" si="22"/>
        <v>0</v>
      </c>
      <c r="AG86" s="112">
        <f t="shared" si="23"/>
        <v>0</v>
      </c>
      <c r="AH86" s="112">
        <f t="shared" si="24"/>
        <v>0</v>
      </c>
      <c r="AI86" s="112">
        <f t="shared" si="25"/>
        <v>0</v>
      </c>
      <c r="AJ86" s="112">
        <f t="shared" si="26"/>
        <v>0</v>
      </c>
      <c r="AL86" s="7">
        <f t="shared" si="27"/>
        <v>99</v>
      </c>
      <c r="AM86" s="7">
        <v>920001</v>
      </c>
      <c r="AN86" s="7">
        <v>199</v>
      </c>
    </row>
    <row r="87" spans="1:40" ht="98.25" customHeight="1" x14ac:dyDescent="0.25">
      <c r="A87" s="147">
        <f t="shared" si="20"/>
        <v>76</v>
      </c>
      <c r="B87" s="149">
        <v>840401</v>
      </c>
      <c r="C87" s="149" t="s">
        <v>493</v>
      </c>
      <c r="D87" s="150" t="s">
        <v>494</v>
      </c>
      <c r="E87" s="151" t="s">
        <v>495</v>
      </c>
      <c r="F87" s="169">
        <v>28</v>
      </c>
      <c r="G87" s="169">
        <v>30</v>
      </c>
      <c r="H87" s="189">
        <v>26</v>
      </c>
      <c r="I87" s="325">
        <v>27</v>
      </c>
      <c r="J87" s="169">
        <v>27</v>
      </c>
      <c r="K87" s="191">
        <v>25</v>
      </c>
      <c r="L87" s="169">
        <f t="shared" si="21"/>
        <v>24</v>
      </c>
      <c r="M87" s="282">
        <v>27</v>
      </c>
      <c r="N87" s="171">
        <f t="shared" si="16"/>
        <v>27</v>
      </c>
      <c r="O87" s="283">
        <v>27</v>
      </c>
      <c r="P87" s="283">
        <v>27</v>
      </c>
      <c r="Q87" s="226"/>
      <c r="R87" s="284"/>
      <c r="S87" s="284"/>
      <c r="T87" s="101">
        <f t="shared" si="17"/>
        <v>27.25</v>
      </c>
      <c r="U87" s="41"/>
      <c r="V87" s="3"/>
      <c r="W87" s="7">
        <v>28</v>
      </c>
      <c r="X87" s="7">
        <v>30</v>
      </c>
      <c r="Y87" s="7">
        <v>26</v>
      </c>
      <c r="Z87" s="7">
        <v>25</v>
      </c>
      <c r="AA87" s="7">
        <v>27</v>
      </c>
      <c r="AB87" s="7">
        <v>27</v>
      </c>
      <c r="AC87" s="7">
        <v>27</v>
      </c>
      <c r="AD87" s="112">
        <f t="shared" si="18"/>
        <v>0</v>
      </c>
      <c r="AE87" s="112">
        <f t="shared" si="19"/>
        <v>0</v>
      </c>
      <c r="AF87" s="112">
        <f t="shared" si="22"/>
        <v>1</v>
      </c>
      <c r="AG87" s="112">
        <f t="shared" si="23"/>
        <v>-1</v>
      </c>
      <c r="AH87" s="112">
        <f t="shared" si="24"/>
        <v>0</v>
      </c>
      <c r="AI87" s="112">
        <f t="shared" si="25"/>
        <v>0</v>
      </c>
      <c r="AJ87" s="112">
        <f t="shared" si="26"/>
        <v>0</v>
      </c>
      <c r="AL87" s="7">
        <f t="shared" si="27"/>
        <v>27</v>
      </c>
      <c r="AM87" s="7">
        <v>920401</v>
      </c>
      <c r="AN87" s="7">
        <v>85</v>
      </c>
    </row>
    <row r="88" spans="1:40" ht="81.75" customHeight="1" x14ac:dyDescent="0.25">
      <c r="A88" s="147">
        <f t="shared" si="20"/>
        <v>77</v>
      </c>
      <c r="B88" s="149">
        <v>850401</v>
      </c>
      <c r="C88" s="149" t="s">
        <v>496</v>
      </c>
      <c r="D88" s="150" t="s">
        <v>497</v>
      </c>
      <c r="E88" s="151" t="s">
        <v>498</v>
      </c>
      <c r="F88" s="169">
        <v>32</v>
      </c>
      <c r="G88" s="169">
        <v>34</v>
      </c>
      <c r="H88" s="189">
        <v>30</v>
      </c>
      <c r="I88" s="325">
        <v>31</v>
      </c>
      <c r="J88" s="169">
        <v>31</v>
      </c>
      <c r="K88" s="191">
        <v>29</v>
      </c>
      <c r="L88" s="169">
        <f t="shared" si="21"/>
        <v>28</v>
      </c>
      <c r="M88" s="282">
        <v>31</v>
      </c>
      <c r="N88" s="171">
        <f t="shared" si="16"/>
        <v>31</v>
      </c>
      <c r="O88" s="283">
        <v>31</v>
      </c>
      <c r="P88" s="283">
        <v>31</v>
      </c>
      <c r="Q88" s="226"/>
      <c r="R88" s="284"/>
      <c r="S88" s="284"/>
      <c r="T88" s="101">
        <f t="shared" si="17"/>
        <v>31.25</v>
      </c>
      <c r="U88" s="41"/>
      <c r="V88" s="3"/>
      <c r="W88" s="7">
        <v>32</v>
      </c>
      <c r="X88" s="7">
        <v>34</v>
      </c>
      <c r="Y88" s="7">
        <v>30</v>
      </c>
      <c r="Z88" s="7">
        <v>29</v>
      </c>
      <c r="AA88" s="7">
        <v>31</v>
      </c>
      <c r="AB88" s="7">
        <v>31</v>
      </c>
      <c r="AC88" s="7">
        <v>31</v>
      </c>
      <c r="AD88" s="112">
        <f t="shared" si="18"/>
        <v>0</v>
      </c>
      <c r="AE88" s="112">
        <f t="shared" si="19"/>
        <v>0</v>
      </c>
      <c r="AF88" s="112">
        <f t="shared" si="22"/>
        <v>1</v>
      </c>
      <c r="AG88" s="112">
        <f t="shared" si="23"/>
        <v>-1</v>
      </c>
      <c r="AH88" s="112">
        <f t="shared" si="24"/>
        <v>0</v>
      </c>
      <c r="AI88" s="112">
        <f t="shared" si="25"/>
        <v>0</v>
      </c>
      <c r="AJ88" s="112">
        <f t="shared" si="26"/>
        <v>0</v>
      </c>
      <c r="AL88" s="7">
        <f t="shared" si="27"/>
        <v>31</v>
      </c>
      <c r="AM88" s="7">
        <v>930004</v>
      </c>
      <c r="AN88" s="7">
        <v>216</v>
      </c>
    </row>
    <row r="89" spans="1:40" ht="81.75" customHeight="1" x14ac:dyDescent="0.25">
      <c r="A89" s="147">
        <f t="shared" si="20"/>
        <v>78</v>
      </c>
      <c r="B89" s="149">
        <v>900401</v>
      </c>
      <c r="C89" s="149" t="s">
        <v>501</v>
      </c>
      <c r="D89" s="150" t="s">
        <v>502</v>
      </c>
      <c r="E89" s="151" t="s">
        <v>503</v>
      </c>
      <c r="F89" s="171">
        <v>46</v>
      </c>
      <c r="G89" s="171">
        <v>47</v>
      </c>
      <c r="H89" s="189">
        <v>40</v>
      </c>
      <c r="I89" s="325">
        <v>46</v>
      </c>
      <c r="J89" s="171">
        <v>46</v>
      </c>
      <c r="K89" s="191">
        <v>31</v>
      </c>
      <c r="L89" s="169">
        <f t="shared" si="21"/>
        <v>25</v>
      </c>
      <c r="M89" s="282">
        <v>41</v>
      </c>
      <c r="N89" s="171">
        <f t="shared" si="16"/>
        <v>41</v>
      </c>
      <c r="O89" s="283">
        <v>41</v>
      </c>
      <c r="P89" s="283">
        <v>41</v>
      </c>
      <c r="Q89" s="226"/>
      <c r="R89" s="284"/>
      <c r="S89" s="284"/>
      <c r="T89" s="101">
        <f t="shared" si="17"/>
        <v>41</v>
      </c>
      <c r="U89" s="41"/>
      <c r="V89" s="3"/>
      <c r="W89" s="7">
        <v>46</v>
      </c>
      <c r="X89" s="7">
        <v>47</v>
      </c>
      <c r="Y89" s="7">
        <v>40</v>
      </c>
      <c r="Z89" s="7">
        <v>31</v>
      </c>
      <c r="AA89" s="7">
        <v>41</v>
      </c>
      <c r="AB89" s="7">
        <v>41</v>
      </c>
      <c r="AC89" s="7">
        <v>41</v>
      </c>
      <c r="AD89" s="112">
        <f t="shared" si="18"/>
        <v>0</v>
      </c>
      <c r="AE89" s="112">
        <f t="shared" si="19"/>
        <v>0</v>
      </c>
      <c r="AF89" s="112">
        <f t="shared" si="22"/>
        <v>6</v>
      </c>
      <c r="AG89" s="112">
        <f t="shared" si="23"/>
        <v>-6</v>
      </c>
      <c r="AH89" s="112">
        <f t="shared" si="24"/>
        <v>0</v>
      </c>
      <c r="AI89" s="112">
        <f t="shared" si="25"/>
        <v>0</v>
      </c>
      <c r="AJ89" s="112">
        <f t="shared" si="26"/>
        <v>0</v>
      </c>
      <c r="AL89" s="7">
        <f t="shared" si="27"/>
        <v>46</v>
      </c>
      <c r="AM89" s="7">
        <v>930401</v>
      </c>
      <c r="AN89" s="7">
        <v>0</v>
      </c>
    </row>
    <row r="90" spans="1:40" ht="81.75" customHeight="1" x14ac:dyDescent="0.25">
      <c r="A90" s="147">
        <f t="shared" si="20"/>
        <v>79</v>
      </c>
      <c r="B90" s="149">
        <v>910401</v>
      </c>
      <c r="C90" s="149" t="s">
        <v>504</v>
      </c>
      <c r="D90" s="150" t="s">
        <v>505</v>
      </c>
      <c r="E90" s="151" t="s">
        <v>506</v>
      </c>
      <c r="F90" s="170">
        <v>89</v>
      </c>
      <c r="G90" s="170">
        <v>90</v>
      </c>
      <c r="H90" s="189">
        <v>84</v>
      </c>
      <c r="I90" s="325">
        <v>93</v>
      </c>
      <c r="J90" s="170">
        <v>93</v>
      </c>
      <c r="K90" s="191">
        <v>73</v>
      </c>
      <c r="L90" s="169">
        <f t="shared" si="21"/>
        <v>64</v>
      </c>
      <c r="M90" s="282">
        <v>84</v>
      </c>
      <c r="N90" s="171">
        <f t="shared" si="16"/>
        <v>84</v>
      </c>
      <c r="O90" s="283">
        <v>84</v>
      </c>
      <c r="P90" s="283">
        <v>84</v>
      </c>
      <c r="Q90" s="226"/>
      <c r="R90" s="284"/>
      <c r="S90" s="284"/>
      <c r="T90" s="101">
        <f t="shared" si="17"/>
        <v>84</v>
      </c>
      <c r="U90" s="41"/>
      <c r="V90" s="3"/>
      <c r="W90" s="7">
        <v>89</v>
      </c>
      <c r="X90" s="7">
        <v>90</v>
      </c>
      <c r="Y90" s="7">
        <v>84</v>
      </c>
      <c r="Z90" s="100">
        <v>73</v>
      </c>
      <c r="AA90" s="7">
        <v>84</v>
      </c>
      <c r="AB90" s="7">
        <v>84</v>
      </c>
      <c r="AC90" s="7">
        <v>84</v>
      </c>
      <c r="AD90" s="112">
        <f t="shared" si="18"/>
        <v>0</v>
      </c>
      <c r="AE90" s="112">
        <f t="shared" si="19"/>
        <v>0</v>
      </c>
      <c r="AF90" s="112">
        <f t="shared" si="22"/>
        <v>9</v>
      </c>
      <c r="AG90" s="112">
        <f t="shared" si="23"/>
        <v>-9</v>
      </c>
      <c r="AH90" s="112">
        <f t="shared" si="24"/>
        <v>0</v>
      </c>
      <c r="AI90" s="112">
        <f t="shared" si="25"/>
        <v>0</v>
      </c>
      <c r="AJ90" s="112">
        <f t="shared" si="26"/>
        <v>0</v>
      </c>
      <c r="AL90" s="7">
        <f t="shared" si="27"/>
        <v>93</v>
      </c>
      <c r="AM90" s="7">
        <v>940064</v>
      </c>
      <c r="AN90" s="7">
        <v>229</v>
      </c>
    </row>
    <row r="91" spans="1:40" ht="81.75" customHeight="1" x14ac:dyDescent="0.25">
      <c r="A91" s="147">
        <f t="shared" si="20"/>
        <v>80</v>
      </c>
      <c r="B91" s="149">
        <v>920401</v>
      </c>
      <c r="C91" s="149" t="s">
        <v>507</v>
      </c>
      <c r="D91" s="150" t="s">
        <v>508</v>
      </c>
      <c r="E91" s="151" t="s">
        <v>509</v>
      </c>
      <c r="F91" s="169">
        <v>90</v>
      </c>
      <c r="G91" s="169">
        <v>90</v>
      </c>
      <c r="H91" s="189">
        <v>84</v>
      </c>
      <c r="I91" s="325">
        <v>85</v>
      </c>
      <c r="J91" s="169">
        <v>85</v>
      </c>
      <c r="K91" s="191">
        <v>88</v>
      </c>
      <c r="L91" s="169">
        <f t="shared" si="21"/>
        <v>87</v>
      </c>
      <c r="M91" s="282">
        <v>88</v>
      </c>
      <c r="N91" s="171">
        <f t="shared" si="16"/>
        <v>88</v>
      </c>
      <c r="O91" s="283">
        <v>88</v>
      </c>
      <c r="P91" s="283">
        <v>88</v>
      </c>
      <c r="Q91" s="226"/>
      <c r="R91" s="284"/>
      <c r="S91" s="284"/>
      <c r="T91" s="101">
        <f t="shared" si="17"/>
        <v>88</v>
      </c>
      <c r="U91" s="41"/>
      <c r="V91" s="3"/>
      <c r="W91" s="7">
        <v>90</v>
      </c>
      <c r="X91" s="7">
        <v>90</v>
      </c>
      <c r="Y91" s="7">
        <v>84</v>
      </c>
      <c r="Z91" s="7">
        <v>88</v>
      </c>
      <c r="AA91" s="7">
        <v>88</v>
      </c>
      <c r="AB91" s="7">
        <v>88</v>
      </c>
      <c r="AC91" s="7">
        <v>88</v>
      </c>
      <c r="AD91" s="112">
        <f t="shared" si="18"/>
        <v>0</v>
      </c>
      <c r="AE91" s="112">
        <f t="shared" si="19"/>
        <v>0</v>
      </c>
      <c r="AF91" s="112">
        <f t="shared" si="22"/>
        <v>1</v>
      </c>
      <c r="AG91" s="112">
        <f t="shared" si="23"/>
        <v>-1</v>
      </c>
      <c r="AH91" s="112">
        <f t="shared" si="24"/>
        <v>0</v>
      </c>
      <c r="AI91" s="112">
        <f t="shared" si="25"/>
        <v>0</v>
      </c>
      <c r="AJ91" s="112">
        <f t="shared" si="26"/>
        <v>0</v>
      </c>
      <c r="AL91" s="7">
        <f t="shared" si="27"/>
        <v>85</v>
      </c>
      <c r="AM91" s="7">
        <v>940067</v>
      </c>
      <c r="AN91" s="7">
        <v>235</v>
      </c>
    </row>
    <row r="92" spans="1:40" ht="81.75" customHeight="1" x14ac:dyDescent="0.25">
      <c r="A92" s="147">
        <f t="shared" si="20"/>
        <v>81</v>
      </c>
      <c r="B92" s="149">
        <v>940087</v>
      </c>
      <c r="C92" s="149" t="s">
        <v>282</v>
      </c>
      <c r="D92" s="150" t="s">
        <v>283</v>
      </c>
      <c r="E92" s="151" t="s">
        <v>284</v>
      </c>
      <c r="F92" s="169">
        <v>23</v>
      </c>
      <c r="G92" s="169">
        <v>23</v>
      </c>
      <c r="H92" s="189">
        <v>23</v>
      </c>
      <c r="I92" s="325">
        <v>24</v>
      </c>
      <c r="J92" s="169">
        <v>24</v>
      </c>
      <c r="K92" s="191">
        <v>29</v>
      </c>
      <c r="L92" s="169">
        <f t="shared" si="21"/>
        <v>28</v>
      </c>
      <c r="M92" s="282">
        <v>25</v>
      </c>
      <c r="N92" s="171">
        <f t="shared" si="16"/>
        <v>25</v>
      </c>
      <c r="O92" s="283">
        <v>25</v>
      </c>
      <c r="P92" s="283">
        <v>25</v>
      </c>
      <c r="Q92" s="226"/>
      <c r="R92" s="284"/>
      <c r="S92" s="284"/>
      <c r="T92" s="101">
        <f t="shared" si="17"/>
        <v>24.5</v>
      </c>
      <c r="U92" s="41"/>
      <c r="V92" s="3"/>
      <c r="W92" s="7">
        <v>23</v>
      </c>
      <c r="X92" s="7">
        <v>23</v>
      </c>
      <c r="Y92" s="7">
        <v>23</v>
      </c>
      <c r="Z92" s="7">
        <v>29</v>
      </c>
      <c r="AA92" s="7">
        <v>25</v>
      </c>
      <c r="AB92" s="7">
        <v>25</v>
      </c>
      <c r="AC92" s="7">
        <v>25</v>
      </c>
      <c r="AD92" s="112">
        <f t="shared" si="18"/>
        <v>0</v>
      </c>
      <c r="AE92" s="112">
        <f t="shared" si="19"/>
        <v>0</v>
      </c>
      <c r="AF92" s="112">
        <f t="shared" si="22"/>
        <v>1</v>
      </c>
      <c r="AG92" s="112">
        <f t="shared" si="23"/>
        <v>-1</v>
      </c>
      <c r="AH92" s="112">
        <f t="shared" si="24"/>
        <v>0</v>
      </c>
      <c r="AI92" s="112">
        <f t="shared" si="25"/>
        <v>0</v>
      </c>
      <c r="AJ92" s="112">
        <f t="shared" si="26"/>
        <v>0</v>
      </c>
      <c r="AL92" s="7">
        <f t="shared" si="27"/>
        <v>24</v>
      </c>
      <c r="AM92" s="7">
        <v>940069</v>
      </c>
      <c r="AN92" s="7">
        <v>104</v>
      </c>
    </row>
    <row r="93" spans="1:40" ht="81.75" customHeight="1" x14ac:dyDescent="0.25">
      <c r="A93" s="147">
        <f t="shared" si="20"/>
        <v>82</v>
      </c>
      <c r="B93" s="149">
        <v>940401</v>
      </c>
      <c r="C93" s="149" t="s">
        <v>285</v>
      </c>
      <c r="D93" s="150" t="s">
        <v>286</v>
      </c>
      <c r="E93" s="151" t="s">
        <v>287</v>
      </c>
      <c r="F93" s="169">
        <v>95</v>
      </c>
      <c r="G93" s="169">
        <v>91</v>
      </c>
      <c r="H93" s="189">
        <v>92</v>
      </c>
      <c r="I93" s="325">
        <v>89</v>
      </c>
      <c r="J93" s="170">
        <v>89</v>
      </c>
      <c r="K93" s="191">
        <v>142</v>
      </c>
      <c r="L93" s="169">
        <f t="shared" si="21"/>
        <v>145</v>
      </c>
      <c r="M93" s="282">
        <v>105</v>
      </c>
      <c r="N93" s="171">
        <f t="shared" si="16"/>
        <v>105</v>
      </c>
      <c r="O93" s="283">
        <v>105</v>
      </c>
      <c r="P93" s="283">
        <v>105</v>
      </c>
      <c r="Q93" s="226"/>
      <c r="R93" s="284"/>
      <c r="S93" s="284"/>
      <c r="T93" s="101">
        <f t="shared" si="17"/>
        <v>105</v>
      </c>
      <c r="U93" s="41"/>
      <c r="V93" s="3"/>
      <c r="W93" s="7">
        <v>95</v>
      </c>
      <c r="X93" s="7">
        <v>91</v>
      </c>
      <c r="Y93" s="7">
        <v>92</v>
      </c>
      <c r="Z93" s="7">
        <v>142</v>
      </c>
      <c r="AA93" s="7">
        <v>105</v>
      </c>
      <c r="AB93" s="7">
        <v>105</v>
      </c>
      <c r="AC93" s="7">
        <v>105</v>
      </c>
      <c r="AD93" s="112">
        <f t="shared" si="18"/>
        <v>0</v>
      </c>
      <c r="AE93" s="112">
        <f t="shared" si="19"/>
        <v>0</v>
      </c>
      <c r="AF93" s="112">
        <f t="shared" si="22"/>
        <v>-3</v>
      </c>
      <c r="AG93" s="112">
        <f t="shared" si="23"/>
        <v>3</v>
      </c>
      <c r="AH93" s="112">
        <f t="shared" si="24"/>
        <v>0</v>
      </c>
      <c r="AI93" s="112">
        <f t="shared" si="25"/>
        <v>0</v>
      </c>
      <c r="AJ93" s="112">
        <f t="shared" si="26"/>
        <v>0</v>
      </c>
      <c r="AL93" s="7">
        <f t="shared" si="27"/>
        <v>89</v>
      </c>
      <c r="AM93" s="7">
        <v>940078</v>
      </c>
      <c r="AN93" s="7">
        <v>70</v>
      </c>
    </row>
    <row r="94" spans="1:40" ht="81.75" customHeight="1" x14ac:dyDescent="0.25">
      <c r="A94" s="147">
        <f t="shared" si="20"/>
        <v>83</v>
      </c>
      <c r="B94" s="149">
        <v>940403</v>
      </c>
      <c r="C94" s="149" t="s">
        <v>514</v>
      </c>
      <c r="D94" s="150" t="s">
        <v>515</v>
      </c>
      <c r="E94" s="151" t="s">
        <v>516</v>
      </c>
      <c r="F94" s="169">
        <v>70</v>
      </c>
      <c r="G94" s="169">
        <v>71</v>
      </c>
      <c r="H94" s="189">
        <v>75</v>
      </c>
      <c r="I94" s="325">
        <v>72</v>
      </c>
      <c r="J94" s="169">
        <v>72</v>
      </c>
      <c r="K94" s="191">
        <v>84</v>
      </c>
      <c r="L94" s="169">
        <f t="shared" si="21"/>
        <v>87</v>
      </c>
      <c r="M94" s="282">
        <v>75</v>
      </c>
      <c r="N94" s="171">
        <f t="shared" si="16"/>
        <v>75</v>
      </c>
      <c r="O94" s="283">
        <v>75</v>
      </c>
      <c r="P94" s="283">
        <v>75</v>
      </c>
      <c r="Q94" s="226"/>
      <c r="R94" s="284"/>
      <c r="S94" s="284"/>
      <c r="T94" s="101">
        <f t="shared" si="17"/>
        <v>75</v>
      </c>
      <c r="U94" s="41"/>
      <c r="V94" s="3"/>
      <c r="W94" s="7">
        <v>70</v>
      </c>
      <c r="X94" s="7">
        <v>71</v>
      </c>
      <c r="Y94" s="7">
        <v>75</v>
      </c>
      <c r="Z94" s="7">
        <v>84</v>
      </c>
      <c r="AA94" s="7">
        <v>75</v>
      </c>
      <c r="AB94" s="7">
        <v>75</v>
      </c>
      <c r="AC94" s="7">
        <v>75</v>
      </c>
      <c r="AD94" s="112">
        <f t="shared" si="18"/>
        <v>0</v>
      </c>
      <c r="AE94" s="112">
        <f t="shared" si="19"/>
        <v>0</v>
      </c>
      <c r="AF94" s="112">
        <f t="shared" si="22"/>
        <v>-3</v>
      </c>
      <c r="AG94" s="112">
        <f t="shared" si="23"/>
        <v>3</v>
      </c>
      <c r="AH94" s="112">
        <f t="shared" si="24"/>
        <v>0</v>
      </c>
      <c r="AI94" s="112">
        <f t="shared" si="25"/>
        <v>0</v>
      </c>
      <c r="AJ94" s="112">
        <f t="shared" si="26"/>
        <v>0</v>
      </c>
      <c r="AL94" s="7">
        <f t="shared" si="27"/>
        <v>72</v>
      </c>
      <c r="AM94" s="7">
        <v>940087</v>
      </c>
      <c r="AN94" s="7">
        <v>24</v>
      </c>
    </row>
    <row r="95" spans="1:40" ht="81.75" customHeight="1" x14ac:dyDescent="0.25">
      <c r="A95" s="147">
        <f t="shared" si="20"/>
        <v>84</v>
      </c>
      <c r="B95" s="149">
        <v>940404</v>
      </c>
      <c r="C95" s="149" t="s">
        <v>517</v>
      </c>
      <c r="D95" s="150" t="s">
        <v>518</v>
      </c>
      <c r="E95" s="151" t="s">
        <v>519</v>
      </c>
      <c r="F95" s="169">
        <v>83</v>
      </c>
      <c r="G95" s="169">
        <v>85</v>
      </c>
      <c r="H95" s="189">
        <v>80</v>
      </c>
      <c r="I95" s="325">
        <v>86</v>
      </c>
      <c r="J95" s="169">
        <v>86</v>
      </c>
      <c r="K95" s="191">
        <v>80</v>
      </c>
      <c r="L95" s="169">
        <f t="shared" si="21"/>
        <v>74</v>
      </c>
      <c r="M95" s="282">
        <v>82</v>
      </c>
      <c r="N95" s="171">
        <f t="shared" si="16"/>
        <v>82</v>
      </c>
      <c r="O95" s="283">
        <v>82</v>
      </c>
      <c r="P95" s="283">
        <v>82</v>
      </c>
      <c r="Q95" s="226"/>
      <c r="R95" s="284"/>
      <c r="S95" s="284"/>
      <c r="T95" s="101">
        <f t="shared" si="17"/>
        <v>82</v>
      </c>
      <c r="U95" s="41"/>
      <c r="V95" s="3"/>
      <c r="W95" s="7">
        <v>83</v>
      </c>
      <c r="X95" s="7">
        <v>85</v>
      </c>
      <c r="Y95" s="7">
        <v>80</v>
      </c>
      <c r="Z95" s="7">
        <v>80</v>
      </c>
      <c r="AA95" s="7">
        <v>82</v>
      </c>
      <c r="AB95" s="7">
        <v>82</v>
      </c>
      <c r="AC95" s="7">
        <v>82</v>
      </c>
      <c r="AD95" s="112">
        <f t="shared" si="18"/>
        <v>0</v>
      </c>
      <c r="AE95" s="112">
        <f t="shared" si="19"/>
        <v>0</v>
      </c>
      <c r="AF95" s="112">
        <f t="shared" si="22"/>
        <v>6</v>
      </c>
      <c r="AG95" s="112">
        <f t="shared" si="23"/>
        <v>-6</v>
      </c>
      <c r="AH95" s="112">
        <f t="shared" si="24"/>
        <v>0</v>
      </c>
      <c r="AI95" s="112">
        <f t="shared" si="25"/>
        <v>0</v>
      </c>
      <c r="AJ95" s="112">
        <f t="shared" si="26"/>
        <v>0</v>
      </c>
      <c r="AL95" s="7">
        <f t="shared" si="27"/>
        <v>86</v>
      </c>
      <c r="AM95" s="7">
        <v>940401</v>
      </c>
      <c r="AN95" s="7">
        <v>89</v>
      </c>
    </row>
    <row r="96" spans="1:40" ht="85.5" customHeight="1" x14ac:dyDescent="0.25">
      <c r="A96" s="147">
        <f t="shared" si="20"/>
        <v>85</v>
      </c>
      <c r="B96" s="149">
        <v>940405</v>
      </c>
      <c r="C96" s="149" t="s">
        <v>520</v>
      </c>
      <c r="D96" s="150" t="s">
        <v>521</v>
      </c>
      <c r="E96" s="151" t="s">
        <v>522</v>
      </c>
      <c r="F96" s="169">
        <v>99</v>
      </c>
      <c r="G96" s="169">
        <v>100</v>
      </c>
      <c r="H96" s="189">
        <v>92</v>
      </c>
      <c r="I96" s="325">
        <v>98</v>
      </c>
      <c r="J96" s="169">
        <v>98</v>
      </c>
      <c r="K96" s="191">
        <v>82</v>
      </c>
      <c r="L96" s="169">
        <f t="shared" si="21"/>
        <v>76</v>
      </c>
      <c r="M96" s="282">
        <v>93</v>
      </c>
      <c r="N96" s="171">
        <f t="shared" si="16"/>
        <v>93</v>
      </c>
      <c r="O96" s="283">
        <v>93</v>
      </c>
      <c r="P96" s="283">
        <v>93</v>
      </c>
      <c r="Q96" s="226"/>
      <c r="R96" s="284"/>
      <c r="S96" s="284"/>
      <c r="T96" s="101">
        <f t="shared" si="17"/>
        <v>93.25</v>
      </c>
      <c r="U96" s="41"/>
      <c r="V96" s="3"/>
      <c r="W96" s="7">
        <v>99</v>
      </c>
      <c r="X96" s="7">
        <v>100</v>
      </c>
      <c r="Y96" s="7">
        <v>92</v>
      </c>
      <c r="Z96" s="7">
        <v>82</v>
      </c>
      <c r="AA96" s="7">
        <v>93</v>
      </c>
      <c r="AB96" s="7">
        <v>93</v>
      </c>
      <c r="AC96" s="7">
        <v>93</v>
      </c>
      <c r="AD96" s="112">
        <f t="shared" si="18"/>
        <v>0</v>
      </c>
      <c r="AE96" s="112">
        <f t="shared" si="19"/>
        <v>0</v>
      </c>
      <c r="AF96" s="112">
        <f t="shared" si="22"/>
        <v>6</v>
      </c>
      <c r="AG96" s="112">
        <f t="shared" si="23"/>
        <v>-6</v>
      </c>
      <c r="AH96" s="112">
        <f t="shared" si="24"/>
        <v>0</v>
      </c>
      <c r="AI96" s="112">
        <f t="shared" si="25"/>
        <v>0</v>
      </c>
      <c r="AJ96" s="112">
        <f t="shared" si="26"/>
        <v>0</v>
      </c>
      <c r="AL96" s="7">
        <f t="shared" si="27"/>
        <v>98</v>
      </c>
      <c r="AM96" s="7">
        <v>940403</v>
      </c>
      <c r="AN96" s="7">
        <v>72</v>
      </c>
    </row>
    <row r="97" spans="1:40" ht="84" customHeight="1" x14ac:dyDescent="0.25">
      <c r="A97" s="147">
        <f t="shared" si="20"/>
        <v>86</v>
      </c>
      <c r="B97" s="149">
        <v>940406</v>
      </c>
      <c r="C97" s="149" t="s">
        <v>523</v>
      </c>
      <c r="D97" s="150" t="s">
        <v>524</v>
      </c>
      <c r="E97" s="151" t="s">
        <v>525</v>
      </c>
      <c r="F97" s="169">
        <v>92</v>
      </c>
      <c r="G97" s="169">
        <v>93</v>
      </c>
      <c r="H97" s="189">
        <v>91</v>
      </c>
      <c r="I97" s="325">
        <v>96</v>
      </c>
      <c r="J97" s="169">
        <v>96</v>
      </c>
      <c r="K97" s="191">
        <v>82</v>
      </c>
      <c r="L97" s="169">
        <f>ROUND((F97+G97+H97+K97)-(F97+G97+J97),1)</f>
        <v>77</v>
      </c>
      <c r="M97" s="282">
        <v>90</v>
      </c>
      <c r="N97" s="171">
        <f t="shared" si="16"/>
        <v>90</v>
      </c>
      <c r="O97" s="283">
        <v>90</v>
      </c>
      <c r="P97" s="283">
        <v>90</v>
      </c>
      <c r="Q97" s="226"/>
      <c r="R97" s="284"/>
      <c r="S97" s="284"/>
      <c r="T97" s="101">
        <f t="shared" si="17"/>
        <v>89.5</v>
      </c>
      <c r="U97" s="41"/>
      <c r="V97" s="3"/>
      <c r="W97" s="7">
        <v>92</v>
      </c>
      <c r="X97" s="7">
        <v>93</v>
      </c>
      <c r="Y97" s="7">
        <v>91</v>
      </c>
      <c r="Z97" s="7">
        <v>82</v>
      </c>
      <c r="AA97" s="7">
        <v>90</v>
      </c>
      <c r="AB97" s="7">
        <v>90</v>
      </c>
      <c r="AC97" s="7">
        <v>90</v>
      </c>
      <c r="AD97" s="112">
        <f t="shared" si="18"/>
        <v>0</v>
      </c>
      <c r="AE97" s="112">
        <f t="shared" si="19"/>
        <v>0</v>
      </c>
      <c r="AF97" s="112">
        <f t="shared" si="22"/>
        <v>5</v>
      </c>
      <c r="AG97" s="112">
        <f t="shared" si="23"/>
        <v>-5</v>
      </c>
      <c r="AH97" s="112">
        <f t="shared" si="24"/>
        <v>0</v>
      </c>
      <c r="AI97" s="112">
        <f t="shared" si="25"/>
        <v>0</v>
      </c>
      <c r="AJ97" s="112">
        <f t="shared" si="26"/>
        <v>0</v>
      </c>
      <c r="AL97" s="7">
        <f t="shared" si="27"/>
        <v>96</v>
      </c>
      <c r="AM97" s="7">
        <v>940404</v>
      </c>
      <c r="AN97" s="7">
        <v>86</v>
      </c>
    </row>
    <row r="98" spans="1:40" ht="15.75" x14ac:dyDescent="0.25">
      <c r="A98" s="153"/>
      <c r="B98" s="153"/>
      <c r="C98" s="153"/>
      <c r="D98" s="153"/>
      <c r="E98" s="151" t="s">
        <v>7</v>
      </c>
      <c r="F98" s="172">
        <f t="shared" ref="F98:M98" si="28">SUM(F12:F97)</f>
        <v>13161</v>
      </c>
      <c r="G98" s="172">
        <f t="shared" si="28"/>
        <v>13196</v>
      </c>
      <c r="H98" s="189">
        <f>SUM(H12:H97)</f>
        <v>12820</v>
      </c>
      <c r="I98" s="325">
        <f t="shared" si="28"/>
        <v>12930</v>
      </c>
      <c r="J98" s="172">
        <f t="shared" si="28"/>
        <v>12930</v>
      </c>
      <c r="K98" s="281">
        <f>SUM(K12:K97)</f>
        <v>13497</v>
      </c>
      <c r="L98" s="172">
        <f t="shared" si="28"/>
        <v>13387</v>
      </c>
      <c r="M98" s="285">
        <f t="shared" si="28"/>
        <v>13169</v>
      </c>
      <c r="N98" s="286">
        <f t="shared" si="16"/>
        <v>13169</v>
      </c>
      <c r="O98" s="286">
        <f>SUM(O12:O97)</f>
        <v>13169</v>
      </c>
      <c r="P98" s="286">
        <f>SUM(P12:P97)</f>
        <v>13169</v>
      </c>
      <c r="Q98" s="226"/>
      <c r="R98" s="287"/>
      <c r="S98" s="287"/>
      <c r="T98" s="100"/>
      <c r="U98" s="3"/>
      <c r="W98" s="7">
        <f>SUM(W12:W97)</f>
        <v>13161</v>
      </c>
      <c r="X98" s="7">
        <f t="shared" ref="X98:AC98" si="29">SUM(X12:X97)</f>
        <v>13196</v>
      </c>
      <c r="Y98" s="7">
        <f t="shared" si="29"/>
        <v>12820</v>
      </c>
      <c r="Z98" s="7">
        <f t="shared" si="29"/>
        <v>13497</v>
      </c>
      <c r="AA98" s="113">
        <f t="shared" si="29"/>
        <v>13169</v>
      </c>
      <c r="AB98" s="7">
        <f t="shared" si="29"/>
        <v>13169</v>
      </c>
      <c r="AC98" s="7">
        <f t="shared" si="29"/>
        <v>13169</v>
      </c>
      <c r="AD98" s="112">
        <f t="shared" si="18"/>
        <v>0</v>
      </c>
      <c r="AE98" s="112">
        <f t="shared" si="19"/>
        <v>0</v>
      </c>
      <c r="AF98" s="112">
        <f t="shared" si="22"/>
        <v>110</v>
      </c>
      <c r="AG98" s="112">
        <f t="shared" si="23"/>
        <v>-110</v>
      </c>
      <c r="AH98" s="112">
        <f t="shared" si="24"/>
        <v>0</v>
      </c>
      <c r="AI98" s="112">
        <f t="shared" si="25"/>
        <v>0</v>
      </c>
      <c r="AJ98" s="112">
        <f t="shared" si="26"/>
        <v>0</v>
      </c>
      <c r="AL98" s="7"/>
      <c r="AM98" s="4">
        <v>940405</v>
      </c>
      <c r="AN98" s="4">
        <v>98</v>
      </c>
    </row>
    <row r="99" spans="1:40" s="4" customFormat="1" ht="15.75" x14ac:dyDescent="0.25">
      <c r="A99" s="14"/>
      <c r="B99" s="14"/>
      <c r="C99" s="14"/>
      <c r="D99" s="14"/>
      <c r="E99" s="40"/>
      <c r="F99" s="164"/>
      <c r="G99" s="164"/>
      <c r="H99" s="164"/>
      <c r="I99" s="164"/>
      <c r="J99" s="164"/>
      <c r="K99" s="164"/>
      <c r="L99" s="164"/>
      <c r="M99" s="164"/>
      <c r="N99" s="164"/>
      <c r="U99" s="7"/>
      <c r="AL99" s="7"/>
      <c r="AM99" s="4">
        <v>940406</v>
      </c>
      <c r="AN99" s="4">
        <v>96</v>
      </c>
    </row>
    <row r="100" spans="1:40" s="4" customFormat="1" ht="15.75" x14ac:dyDescent="0.25">
      <c r="A100" s="14"/>
      <c r="B100" s="14"/>
      <c r="C100" s="14"/>
      <c r="D100" s="14"/>
      <c r="E100" s="40"/>
      <c r="F100" s="164"/>
      <c r="G100" s="164"/>
      <c r="H100" s="164"/>
      <c r="I100" s="164"/>
      <c r="J100" s="164"/>
      <c r="K100" s="164"/>
      <c r="L100" s="164"/>
      <c r="M100" s="161"/>
      <c r="N100" s="161"/>
      <c r="U100" s="7"/>
      <c r="AL100" s="7"/>
      <c r="AN100" s="4">
        <v>12930</v>
      </c>
    </row>
    <row r="101" spans="1:40" s="4" customFormat="1" ht="15.75" x14ac:dyDescent="0.25">
      <c r="A101" s="366" t="s">
        <v>8</v>
      </c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128"/>
      <c r="R101" s="128"/>
      <c r="S101" s="128"/>
      <c r="U101" s="7"/>
    </row>
    <row r="102" spans="1:40" s="4" customFormat="1" x14ac:dyDescent="0.25">
      <c r="F102" s="161"/>
      <c r="G102" s="161"/>
      <c r="H102" s="161"/>
      <c r="I102" s="161"/>
      <c r="J102" s="161"/>
      <c r="K102" s="161"/>
      <c r="L102" s="161"/>
      <c r="M102" s="161"/>
      <c r="N102" s="161"/>
      <c r="U102" s="7"/>
    </row>
    <row r="103" spans="1:40" s="4" customFormat="1" x14ac:dyDescent="0.25">
      <c r="F103" s="161"/>
      <c r="G103" s="161"/>
      <c r="H103" s="161"/>
      <c r="I103" s="161"/>
      <c r="J103" s="161"/>
      <c r="K103" s="161"/>
      <c r="L103" s="161"/>
      <c r="M103" s="161"/>
      <c r="N103" s="161"/>
      <c r="U103" s="7"/>
    </row>
    <row r="104" spans="1:40" x14ac:dyDescent="0.25">
      <c r="U104" s="3"/>
    </row>
    <row r="105" spans="1:40" x14ac:dyDescent="0.25">
      <c r="U105" s="3"/>
    </row>
    <row r="106" spans="1:40" x14ac:dyDescent="0.25">
      <c r="U106" s="3"/>
    </row>
    <row r="107" spans="1:40" x14ac:dyDescent="0.25">
      <c r="U107" s="3"/>
    </row>
    <row r="108" spans="1:40" x14ac:dyDescent="0.25">
      <c r="U108" s="3"/>
    </row>
    <row r="109" spans="1:40" x14ac:dyDescent="0.25">
      <c r="U109" s="3"/>
    </row>
    <row r="110" spans="1:40" x14ac:dyDescent="0.25">
      <c r="U110" s="3"/>
    </row>
    <row r="111" spans="1:40" x14ac:dyDescent="0.25">
      <c r="U111" s="3"/>
    </row>
    <row r="112" spans="1:40" x14ac:dyDescent="0.25">
      <c r="U112" s="3"/>
    </row>
    <row r="113" spans="21:21" x14ac:dyDescent="0.25">
      <c r="U113" s="3"/>
    </row>
    <row r="114" spans="21:21" x14ac:dyDescent="0.25">
      <c r="U114" s="3"/>
    </row>
    <row r="115" spans="21:21" x14ac:dyDescent="0.25">
      <c r="U115" s="3"/>
    </row>
    <row r="116" spans="21:21" x14ac:dyDescent="0.25">
      <c r="U116" s="3"/>
    </row>
    <row r="117" spans="21:21" x14ac:dyDescent="0.25">
      <c r="U117" s="3"/>
    </row>
    <row r="118" spans="21:21" x14ac:dyDescent="0.25">
      <c r="U118" s="3"/>
    </row>
    <row r="119" spans="21:21" x14ac:dyDescent="0.25">
      <c r="U119" s="3"/>
    </row>
    <row r="120" spans="21:21" x14ac:dyDescent="0.25">
      <c r="U120" s="3"/>
    </row>
    <row r="121" spans="21:21" x14ac:dyDescent="0.25">
      <c r="U121" s="3"/>
    </row>
    <row r="122" spans="21:21" x14ac:dyDescent="0.25">
      <c r="U122" s="3"/>
    </row>
    <row r="123" spans="21:21" x14ac:dyDescent="0.25">
      <c r="U123" s="3"/>
    </row>
    <row r="124" spans="21:21" x14ac:dyDescent="0.25">
      <c r="U124" s="3"/>
    </row>
    <row r="125" spans="21:21" x14ac:dyDescent="0.25">
      <c r="U125" s="3"/>
    </row>
    <row r="126" spans="21:21" x14ac:dyDescent="0.25">
      <c r="U126" s="3"/>
    </row>
    <row r="127" spans="21:21" x14ac:dyDescent="0.25">
      <c r="U127" s="3"/>
    </row>
    <row r="128" spans="21:21" x14ac:dyDescent="0.25">
      <c r="U128" s="3"/>
    </row>
    <row r="129" spans="21:21" x14ac:dyDescent="0.25">
      <c r="U129" s="3"/>
    </row>
    <row r="130" spans="21:21" x14ac:dyDescent="0.25">
      <c r="U130" s="3"/>
    </row>
    <row r="131" spans="21:21" x14ac:dyDescent="0.25">
      <c r="U131" s="3"/>
    </row>
    <row r="132" spans="21:21" x14ac:dyDescent="0.25">
      <c r="U132" s="3"/>
    </row>
    <row r="133" spans="21:21" x14ac:dyDescent="0.25">
      <c r="U133" s="3"/>
    </row>
    <row r="134" spans="21:21" x14ac:dyDescent="0.25">
      <c r="U134" s="3"/>
    </row>
    <row r="135" spans="21:21" x14ac:dyDescent="0.25">
      <c r="U135" s="3"/>
    </row>
    <row r="136" spans="21:21" x14ac:dyDescent="0.25">
      <c r="U136" s="3"/>
    </row>
    <row r="137" spans="21:21" x14ac:dyDescent="0.25">
      <c r="U137" s="3"/>
    </row>
    <row r="138" spans="21:21" x14ac:dyDescent="0.25">
      <c r="U138" s="3"/>
    </row>
    <row r="139" spans="21:21" x14ac:dyDescent="0.25">
      <c r="U139" s="3"/>
    </row>
    <row r="140" spans="21:21" x14ac:dyDescent="0.25">
      <c r="U140" s="3"/>
    </row>
    <row r="141" spans="21:21" x14ac:dyDescent="0.25">
      <c r="U141" s="3"/>
    </row>
    <row r="142" spans="21:21" x14ac:dyDescent="0.25">
      <c r="U142" s="3"/>
    </row>
    <row r="143" spans="21:21" x14ac:dyDescent="0.25">
      <c r="U143" s="3"/>
    </row>
    <row r="144" spans="21:21" x14ac:dyDescent="0.25">
      <c r="U144" s="3"/>
    </row>
    <row r="145" spans="21:21" x14ac:dyDescent="0.25">
      <c r="U145" s="3"/>
    </row>
    <row r="146" spans="21:21" x14ac:dyDescent="0.25">
      <c r="U146" s="3"/>
    </row>
    <row r="147" spans="21:21" x14ac:dyDescent="0.25">
      <c r="U147" s="3"/>
    </row>
    <row r="148" spans="21:21" x14ac:dyDescent="0.25">
      <c r="U148" s="3"/>
    </row>
    <row r="149" spans="21:21" x14ac:dyDescent="0.25">
      <c r="U149" s="3"/>
    </row>
    <row r="150" spans="21:21" x14ac:dyDescent="0.25">
      <c r="U150" s="3"/>
    </row>
    <row r="151" spans="21:21" x14ac:dyDescent="0.25">
      <c r="U151" s="3"/>
    </row>
    <row r="152" spans="21:21" x14ac:dyDescent="0.25">
      <c r="U152" s="3"/>
    </row>
    <row r="153" spans="21:21" x14ac:dyDescent="0.25">
      <c r="U153" s="3"/>
    </row>
    <row r="154" spans="21:21" x14ac:dyDescent="0.25">
      <c r="U154" s="3"/>
    </row>
    <row r="155" spans="21:21" x14ac:dyDescent="0.25">
      <c r="U155" s="3"/>
    </row>
    <row r="156" spans="21:21" x14ac:dyDescent="0.25">
      <c r="U156" s="3"/>
    </row>
    <row r="157" spans="21:21" x14ac:dyDescent="0.25">
      <c r="U157" s="3"/>
    </row>
    <row r="158" spans="21:21" x14ac:dyDescent="0.25">
      <c r="U158" s="3"/>
    </row>
    <row r="159" spans="21:21" x14ac:dyDescent="0.25">
      <c r="U159" s="3"/>
    </row>
    <row r="160" spans="21:21" x14ac:dyDescent="0.25">
      <c r="U160" s="3"/>
    </row>
    <row r="161" spans="21:21" x14ac:dyDescent="0.25">
      <c r="U161" s="3"/>
    </row>
    <row r="162" spans="21:21" x14ac:dyDescent="0.25">
      <c r="U162" s="3"/>
    </row>
    <row r="163" spans="21:21" x14ac:dyDescent="0.25">
      <c r="U163" s="3"/>
    </row>
    <row r="164" spans="21:21" x14ac:dyDescent="0.25">
      <c r="U164" s="3"/>
    </row>
    <row r="165" spans="21:21" x14ac:dyDescent="0.25">
      <c r="U165" s="3"/>
    </row>
    <row r="166" spans="21:21" x14ac:dyDescent="0.25">
      <c r="U166" s="3"/>
    </row>
    <row r="167" spans="21:21" x14ac:dyDescent="0.25">
      <c r="U167" s="3"/>
    </row>
    <row r="168" spans="21:21" x14ac:dyDescent="0.25">
      <c r="U168" s="3"/>
    </row>
    <row r="169" spans="21:21" x14ac:dyDescent="0.25">
      <c r="U169" s="3"/>
    </row>
    <row r="170" spans="21:21" x14ac:dyDescent="0.25">
      <c r="U170" s="3"/>
    </row>
    <row r="171" spans="21:21" x14ac:dyDescent="0.25">
      <c r="U171" s="3"/>
    </row>
    <row r="172" spans="21:21" x14ac:dyDescent="0.25">
      <c r="U172" s="3"/>
    </row>
    <row r="173" spans="21:21" x14ac:dyDescent="0.25">
      <c r="U173" s="3"/>
    </row>
    <row r="174" spans="21:21" x14ac:dyDescent="0.25">
      <c r="U174" s="3"/>
    </row>
    <row r="175" spans="21:21" x14ac:dyDescent="0.25">
      <c r="U175" s="3"/>
    </row>
    <row r="176" spans="21:21" x14ac:dyDescent="0.25">
      <c r="U176" s="3"/>
    </row>
    <row r="177" spans="21:21" x14ac:dyDescent="0.25">
      <c r="U177" s="3"/>
    </row>
    <row r="178" spans="21:21" x14ac:dyDescent="0.25">
      <c r="U178" s="3"/>
    </row>
    <row r="179" spans="21:21" x14ac:dyDescent="0.25">
      <c r="U179" s="3"/>
    </row>
    <row r="180" spans="21:21" x14ac:dyDescent="0.25">
      <c r="U180" s="3"/>
    </row>
    <row r="181" spans="21:21" x14ac:dyDescent="0.25">
      <c r="U181" s="3"/>
    </row>
    <row r="182" spans="21:21" x14ac:dyDescent="0.25">
      <c r="U182" s="3"/>
    </row>
    <row r="183" spans="21:21" x14ac:dyDescent="0.25">
      <c r="U183" s="3"/>
    </row>
    <row r="184" spans="21:21" x14ac:dyDescent="0.25">
      <c r="U184" s="3"/>
    </row>
    <row r="185" spans="21:21" x14ac:dyDescent="0.25">
      <c r="U185" s="3"/>
    </row>
    <row r="186" spans="21:21" x14ac:dyDescent="0.25">
      <c r="U186" s="3"/>
    </row>
    <row r="187" spans="21:21" x14ac:dyDescent="0.25">
      <c r="U187" s="3"/>
    </row>
    <row r="188" spans="21:21" x14ac:dyDescent="0.25">
      <c r="U188" s="3"/>
    </row>
    <row r="189" spans="21:21" x14ac:dyDescent="0.25">
      <c r="U189" s="3"/>
    </row>
    <row r="190" spans="21:21" x14ac:dyDescent="0.25">
      <c r="U190" s="3"/>
    </row>
    <row r="191" spans="21:21" x14ac:dyDescent="0.25">
      <c r="U191" s="3"/>
    </row>
    <row r="192" spans="21:21" x14ac:dyDescent="0.25">
      <c r="U192" s="3"/>
    </row>
    <row r="193" spans="21:21" x14ac:dyDescent="0.25">
      <c r="U193" s="3"/>
    </row>
    <row r="194" spans="21:21" x14ac:dyDescent="0.25">
      <c r="U194" s="3"/>
    </row>
    <row r="195" spans="21:21" x14ac:dyDescent="0.25">
      <c r="U195" s="3"/>
    </row>
    <row r="196" spans="21:21" x14ac:dyDescent="0.25">
      <c r="U196" s="3"/>
    </row>
    <row r="197" spans="21:21" x14ac:dyDescent="0.25">
      <c r="U197" s="3"/>
    </row>
    <row r="198" spans="21:21" x14ac:dyDescent="0.25">
      <c r="U198" s="3"/>
    </row>
    <row r="199" spans="21:21" x14ac:dyDescent="0.25">
      <c r="U199" s="3"/>
    </row>
    <row r="200" spans="21:21" x14ac:dyDescent="0.25">
      <c r="U200" s="3"/>
    </row>
    <row r="201" spans="21:21" x14ac:dyDescent="0.25">
      <c r="U201" s="3"/>
    </row>
    <row r="202" spans="21:21" x14ac:dyDescent="0.25">
      <c r="U202" s="3"/>
    </row>
    <row r="203" spans="21:21" x14ac:dyDescent="0.25">
      <c r="U203" s="3"/>
    </row>
    <row r="204" spans="21:21" x14ac:dyDescent="0.25">
      <c r="U204" s="3"/>
    </row>
    <row r="205" spans="21:21" x14ac:dyDescent="0.25">
      <c r="U205" s="3"/>
    </row>
    <row r="206" spans="21:21" x14ac:dyDescent="0.25">
      <c r="U206" s="3"/>
    </row>
    <row r="207" spans="21:21" x14ac:dyDescent="0.25">
      <c r="U207" s="3"/>
    </row>
    <row r="208" spans="21:21" x14ac:dyDescent="0.25">
      <c r="U208" s="3"/>
    </row>
    <row r="209" spans="21:21" x14ac:dyDescent="0.25">
      <c r="U209" s="3"/>
    </row>
    <row r="210" spans="21:21" x14ac:dyDescent="0.25">
      <c r="U210" s="3"/>
    </row>
    <row r="211" spans="21:21" x14ac:dyDescent="0.25">
      <c r="U211" s="3"/>
    </row>
    <row r="212" spans="21:21" x14ac:dyDescent="0.25">
      <c r="U212" s="3"/>
    </row>
    <row r="213" spans="21:21" x14ac:dyDescent="0.25">
      <c r="U213" s="3"/>
    </row>
    <row r="214" spans="21:21" x14ac:dyDescent="0.25">
      <c r="U214" s="3"/>
    </row>
    <row r="215" spans="21:21" x14ac:dyDescent="0.25">
      <c r="U215" s="3"/>
    </row>
    <row r="216" spans="21:21" x14ac:dyDescent="0.25">
      <c r="U216" s="3"/>
    </row>
    <row r="217" spans="21:21" x14ac:dyDescent="0.25">
      <c r="U217" s="3"/>
    </row>
    <row r="218" spans="21:21" x14ac:dyDescent="0.25">
      <c r="U218" s="3"/>
    </row>
    <row r="219" spans="21:21" x14ac:dyDescent="0.25">
      <c r="U219" s="3"/>
    </row>
    <row r="220" spans="21:21" x14ac:dyDescent="0.25">
      <c r="U220" s="3"/>
    </row>
    <row r="221" spans="21:21" x14ac:dyDescent="0.25">
      <c r="U221" s="3"/>
    </row>
    <row r="222" spans="21:21" x14ac:dyDescent="0.25">
      <c r="U222" s="3"/>
    </row>
    <row r="223" spans="21:21" x14ac:dyDescent="0.25">
      <c r="U223" s="3"/>
    </row>
    <row r="224" spans="21:21" x14ac:dyDescent="0.25">
      <c r="U224" s="3"/>
    </row>
    <row r="225" spans="21:21" x14ac:dyDescent="0.25">
      <c r="U225" s="3"/>
    </row>
    <row r="226" spans="21:21" x14ac:dyDescent="0.25">
      <c r="U226" s="3"/>
    </row>
    <row r="227" spans="21:21" x14ac:dyDescent="0.25">
      <c r="U227" s="3"/>
    </row>
    <row r="228" spans="21:21" x14ac:dyDescent="0.25">
      <c r="U228" s="3"/>
    </row>
    <row r="229" spans="21:21" x14ac:dyDescent="0.25">
      <c r="U229" s="3"/>
    </row>
    <row r="230" spans="21:21" x14ac:dyDescent="0.25">
      <c r="U230" s="3"/>
    </row>
    <row r="231" spans="21:21" x14ac:dyDescent="0.25">
      <c r="U231" s="3"/>
    </row>
    <row r="232" spans="21:21" x14ac:dyDescent="0.25">
      <c r="U232" s="3"/>
    </row>
    <row r="233" spans="21:21" x14ac:dyDescent="0.25">
      <c r="U233" s="3"/>
    </row>
    <row r="234" spans="21:21" x14ac:dyDescent="0.25">
      <c r="U234" s="3"/>
    </row>
    <row r="235" spans="21:21" x14ac:dyDescent="0.25">
      <c r="U235" s="3"/>
    </row>
    <row r="236" spans="21:21" x14ac:dyDescent="0.25">
      <c r="U236" s="3"/>
    </row>
    <row r="237" spans="21:21" x14ac:dyDescent="0.25">
      <c r="U237" s="3"/>
    </row>
    <row r="238" spans="21:21" x14ac:dyDescent="0.25">
      <c r="U238" s="3"/>
    </row>
    <row r="239" spans="21:21" x14ac:dyDescent="0.25">
      <c r="U239" s="3"/>
    </row>
    <row r="240" spans="21:21" x14ac:dyDescent="0.25">
      <c r="U240" s="3"/>
    </row>
    <row r="241" spans="21:21" x14ac:dyDescent="0.25">
      <c r="U241" s="3"/>
    </row>
    <row r="242" spans="21:21" x14ac:dyDescent="0.25">
      <c r="U242" s="3"/>
    </row>
    <row r="243" spans="21:21" x14ac:dyDescent="0.25">
      <c r="U243" s="3"/>
    </row>
    <row r="244" spans="21:21" x14ac:dyDescent="0.25">
      <c r="U244" s="3"/>
    </row>
    <row r="245" spans="21:21" x14ac:dyDescent="0.25">
      <c r="U245" s="3"/>
    </row>
    <row r="246" spans="21:21" x14ac:dyDescent="0.25">
      <c r="U246" s="3"/>
    </row>
    <row r="247" spans="21:21" x14ac:dyDescent="0.25">
      <c r="U247" s="3"/>
    </row>
    <row r="248" spans="21:21" x14ac:dyDescent="0.25">
      <c r="U248" s="3"/>
    </row>
    <row r="249" spans="21:21" x14ac:dyDescent="0.25">
      <c r="U249" s="3"/>
    </row>
    <row r="250" spans="21:21" x14ac:dyDescent="0.25">
      <c r="U250" s="3"/>
    </row>
    <row r="251" spans="21:21" x14ac:dyDescent="0.25">
      <c r="U251" s="3"/>
    </row>
    <row r="252" spans="21:21" x14ac:dyDescent="0.25">
      <c r="U252" s="3"/>
    </row>
    <row r="253" spans="21:21" x14ac:dyDescent="0.25">
      <c r="U253" s="3"/>
    </row>
    <row r="254" spans="21:21" x14ac:dyDescent="0.25">
      <c r="U254" s="3"/>
    </row>
    <row r="255" spans="21:21" x14ac:dyDescent="0.25">
      <c r="U255" s="3"/>
    </row>
    <row r="256" spans="21:21" x14ac:dyDescent="0.25">
      <c r="U256" s="3"/>
    </row>
    <row r="257" spans="21:21" x14ac:dyDescent="0.25">
      <c r="U257" s="3"/>
    </row>
    <row r="258" spans="21:21" x14ac:dyDescent="0.25">
      <c r="U258" s="3"/>
    </row>
    <row r="259" spans="21:21" x14ac:dyDescent="0.25">
      <c r="U259" s="3"/>
    </row>
    <row r="260" spans="21:21" x14ac:dyDescent="0.25">
      <c r="U260" s="3"/>
    </row>
    <row r="261" spans="21:21" x14ac:dyDescent="0.25">
      <c r="U261" s="3"/>
    </row>
    <row r="262" spans="21:21" x14ac:dyDescent="0.25">
      <c r="U262" s="3"/>
    </row>
    <row r="263" spans="21:21" x14ac:dyDescent="0.25">
      <c r="U263" s="3"/>
    </row>
    <row r="264" spans="21:21" x14ac:dyDescent="0.25">
      <c r="U264" s="3"/>
    </row>
    <row r="265" spans="21:21" x14ac:dyDescent="0.25">
      <c r="U265" s="3"/>
    </row>
    <row r="266" spans="21:21" x14ac:dyDescent="0.25">
      <c r="U266" s="3"/>
    </row>
    <row r="267" spans="21:21" x14ac:dyDescent="0.25">
      <c r="U267" s="3"/>
    </row>
    <row r="268" spans="21:21" x14ac:dyDescent="0.25">
      <c r="U268" s="3"/>
    </row>
    <row r="269" spans="21:21" x14ac:dyDescent="0.25">
      <c r="U269" s="3"/>
    </row>
    <row r="270" spans="21:21" x14ac:dyDescent="0.25">
      <c r="U270" s="3"/>
    </row>
    <row r="271" spans="21:21" x14ac:dyDescent="0.25">
      <c r="U271" s="3"/>
    </row>
    <row r="272" spans="21:21" x14ac:dyDescent="0.25">
      <c r="U272" s="3"/>
    </row>
    <row r="273" spans="21:21" x14ac:dyDescent="0.25">
      <c r="U273" s="3"/>
    </row>
    <row r="274" spans="21:21" x14ac:dyDescent="0.25">
      <c r="U274" s="3"/>
    </row>
    <row r="275" spans="21:21" x14ac:dyDescent="0.25">
      <c r="U275" s="3"/>
    </row>
    <row r="276" spans="21:21" x14ac:dyDescent="0.25">
      <c r="U276" s="3"/>
    </row>
    <row r="277" spans="21:21" x14ac:dyDescent="0.25">
      <c r="U277" s="3"/>
    </row>
    <row r="278" spans="21:21" x14ac:dyDescent="0.25">
      <c r="U278" s="3"/>
    </row>
    <row r="279" spans="21:21" x14ac:dyDescent="0.25">
      <c r="U279" s="3"/>
    </row>
    <row r="280" spans="21:21" x14ac:dyDescent="0.25">
      <c r="U280" s="3"/>
    </row>
    <row r="281" spans="21:21" x14ac:dyDescent="0.25">
      <c r="U281" s="3"/>
    </row>
    <row r="282" spans="21:21" x14ac:dyDescent="0.25">
      <c r="U282" s="3"/>
    </row>
    <row r="283" spans="21:21" x14ac:dyDescent="0.25">
      <c r="U283" s="3"/>
    </row>
    <row r="284" spans="21:21" x14ac:dyDescent="0.25">
      <c r="U284" s="3"/>
    </row>
    <row r="285" spans="21:21" x14ac:dyDescent="0.25">
      <c r="U285" s="3"/>
    </row>
    <row r="286" spans="21:21" x14ac:dyDescent="0.25">
      <c r="U286" s="3"/>
    </row>
    <row r="287" spans="21:21" x14ac:dyDescent="0.25">
      <c r="U287" s="3"/>
    </row>
    <row r="288" spans="21:21" x14ac:dyDescent="0.25">
      <c r="U288" s="3"/>
    </row>
    <row r="289" spans="21:21" x14ac:dyDescent="0.25">
      <c r="U289" s="3"/>
    </row>
    <row r="290" spans="21:21" x14ac:dyDescent="0.25">
      <c r="U290" s="3"/>
    </row>
    <row r="291" spans="21:21" x14ac:dyDescent="0.25">
      <c r="U291" s="3"/>
    </row>
    <row r="292" spans="21:21" x14ac:dyDescent="0.25">
      <c r="U292" s="3"/>
    </row>
    <row r="293" spans="21:21" x14ac:dyDescent="0.25">
      <c r="U293" s="3"/>
    </row>
    <row r="294" spans="21:21" x14ac:dyDescent="0.25">
      <c r="U294" s="3"/>
    </row>
    <row r="295" spans="21:21" x14ac:dyDescent="0.25">
      <c r="U295" s="3"/>
    </row>
    <row r="296" spans="21:21" x14ac:dyDescent="0.25">
      <c r="U296" s="3"/>
    </row>
    <row r="297" spans="21:21" x14ac:dyDescent="0.25">
      <c r="U297" s="3"/>
    </row>
    <row r="298" spans="21:21" x14ac:dyDescent="0.25">
      <c r="U298" s="3"/>
    </row>
    <row r="299" spans="21:21" x14ac:dyDescent="0.25">
      <c r="U299" s="3"/>
    </row>
    <row r="300" spans="21:21" x14ac:dyDescent="0.25">
      <c r="U300" s="3"/>
    </row>
    <row r="301" spans="21:21" x14ac:dyDescent="0.25">
      <c r="U301" s="3"/>
    </row>
    <row r="302" spans="21:21" x14ac:dyDescent="0.25">
      <c r="U302" s="3"/>
    </row>
    <row r="303" spans="21:21" x14ac:dyDescent="0.25">
      <c r="U303" s="3"/>
    </row>
    <row r="304" spans="21:21" x14ac:dyDescent="0.25">
      <c r="U304" s="3"/>
    </row>
    <row r="305" spans="21:21" x14ac:dyDescent="0.25">
      <c r="U305" s="3"/>
    </row>
    <row r="306" spans="21:21" x14ac:dyDescent="0.25">
      <c r="U306" s="3"/>
    </row>
    <row r="307" spans="21:21" x14ac:dyDescent="0.25">
      <c r="U307" s="3"/>
    </row>
    <row r="308" spans="21:21" x14ac:dyDescent="0.25">
      <c r="U308" s="3"/>
    </row>
    <row r="309" spans="21:21" x14ac:dyDescent="0.25">
      <c r="U309" s="3"/>
    </row>
    <row r="310" spans="21:21" x14ac:dyDescent="0.25">
      <c r="U310" s="3"/>
    </row>
    <row r="311" spans="21:21" x14ac:dyDescent="0.25">
      <c r="U311" s="3"/>
    </row>
    <row r="312" spans="21:21" x14ac:dyDescent="0.25">
      <c r="U312" s="3"/>
    </row>
    <row r="313" spans="21:21" x14ac:dyDescent="0.25">
      <c r="U313" s="3"/>
    </row>
    <row r="314" spans="21:21" x14ac:dyDescent="0.25">
      <c r="U314" s="3"/>
    </row>
    <row r="315" spans="21:21" x14ac:dyDescent="0.25">
      <c r="U315" s="3"/>
    </row>
    <row r="316" spans="21:21" x14ac:dyDescent="0.25">
      <c r="U316" s="3"/>
    </row>
    <row r="317" spans="21:21" x14ac:dyDescent="0.25">
      <c r="U317" s="3"/>
    </row>
    <row r="318" spans="21:21" x14ac:dyDescent="0.25">
      <c r="U318" s="3"/>
    </row>
    <row r="319" spans="21:21" x14ac:dyDescent="0.25">
      <c r="U319" s="3"/>
    </row>
    <row r="320" spans="21:21" x14ac:dyDescent="0.25">
      <c r="U320" s="3"/>
    </row>
    <row r="321" spans="21:21" x14ac:dyDescent="0.25">
      <c r="U321" s="3"/>
    </row>
    <row r="322" spans="21:21" x14ac:dyDescent="0.25">
      <c r="U322" s="3"/>
    </row>
    <row r="323" spans="21:21" x14ac:dyDescent="0.25">
      <c r="U323" s="3"/>
    </row>
    <row r="324" spans="21:21" x14ac:dyDescent="0.25">
      <c r="U324" s="3"/>
    </row>
    <row r="325" spans="21:21" x14ac:dyDescent="0.25">
      <c r="U325" s="3"/>
    </row>
    <row r="326" spans="21:21" x14ac:dyDescent="0.25">
      <c r="U326" s="3"/>
    </row>
    <row r="327" spans="21:21" x14ac:dyDescent="0.25">
      <c r="U327" s="3"/>
    </row>
    <row r="328" spans="21:21" x14ac:dyDescent="0.25">
      <c r="U328" s="3"/>
    </row>
    <row r="329" spans="21:21" x14ac:dyDescent="0.25">
      <c r="U329" s="3"/>
    </row>
    <row r="330" spans="21:21" x14ac:dyDescent="0.25">
      <c r="U330" s="3"/>
    </row>
    <row r="331" spans="21:21" x14ac:dyDescent="0.25">
      <c r="U331" s="3"/>
    </row>
    <row r="332" spans="21:21" x14ac:dyDescent="0.25">
      <c r="U332" s="3"/>
    </row>
    <row r="333" spans="21:21" x14ac:dyDescent="0.25">
      <c r="U333" s="3"/>
    </row>
    <row r="334" spans="21:21" x14ac:dyDescent="0.25">
      <c r="U334" s="3"/>
    </row>
    <row r="335" spans="21:21" x14ac:dyDescent="0.25">
      <c r="U335" s="3"/>
    </row>
    <row r="336" spans="21:21" x14ac:dyDescent="0.25">
      <c r="U336" s="3"/>
    </row>
    <row r="337" spans="21:21" x14ac:dyDescent="0.25">
      <c r="U337" s="3"/>
    </row>
    <row r="338" spans="21:21" x14ac:dyDescent="0.25">
      <c r="U338" s="3"/>
    </row>
    <row r="339" spans="21:21" x14ac:dyDescent="0.25">
      <c r="U339" s="3"/>
    </row>
    <row r="340" spans="21:21" x14ac:dyDescent="0.25">
      <c r="U340" s="3"/>
    </row>
    <row r="341" spans="21:21" x14ac:dyDescent="0.25">
      <c r="U341" s="3"/>
    </row>
    <row r="342" spans="21:21" x14ac:dyDescent="0.25">
      <c r="U342" s="3"/>
    </row>
    <row r="343" spans="21:21" x14ac:dyDescent="0.25">
      <c r="U343" s="3"/>
    </row>
    <row r="344" spans="21:21" x14ac:dyDescent="0.25">
      <c r="U344" s="3"/>
    </row>
    <row r="345" spans="21:21" x14ac:dyDescent="0.25">
      <c r="U345" s="3"/>
    </row>
    <row r="346" spans="21:21" x14ac:dyDescent="0.25">
      <c r="U346" s="3"/>
    </row>
    <row r="347" spans="21:21" x14ac:dyDescent="0.25">
      <c r="U347" s="3"/>
    </row>
    <row r="348" spans="21:21" x14ac:dyDescent="0.25">
      <c r="U348" s="3"/>
    </row>
    <row r="349" spans="21:21" x14ac:dyDescent="0.25">
      <c r="U349" s="3"/>
    </row>
    <row r="350" spans="21:21" x14ac:dyDescent="0.25">
      <c r="U350" s="3"/>
    </row>
    <row r="351" spans="21:21" x14ac:dyDescent="0.25">
      <c r="U351" s="3"/>
    </row>
    <row r="352" spans="21:21" x14ac:dyDescent="0.25">
      <c r="U352" s="3"/>
    </row>
    <row r="353" spans="21:21" x14ac:dyDescent="0.25">
      <c r="U353" s="3"/>
    </row>
    <row r="354" spans="21:21" x14ac:dyDescent="0.25">
      <c r="U354" s="3"/>
    </row>
    <row r="355" spans="21:21" x14ac:dyDescent="0.25">
      <c r="U355" s="3"/>
    </row>
    <row r="356" spans="21:21" x14ac:dyDescent="0.25">
      <c r="U356" s="3"/>
    </row>
    <row r="357" spans="21:21" x14ac:dyDescent="0.25">
      <c r="U357" s="3"/>
    </row>
    <row r="358" spans="21:21" x14ac:dyDescent="0.25">
      <c r="U358" s="3"/>
    </row>
    <row r="359" spans="21:21" x14ac:dyDescent="0.25">
      <c r="U359" s="3"/>
    </row>
    <row r="360" spans="21:21" x14ac:dyDescent="0.25">
      <c r="U360" s="3"/>
    </row>
    <row r="361" spans="21:21" x14ac:dyDescent="0.25">
      <c r="U361" s="3"/>
    </row>
    <row r="362" spans="21:21" x14ac:dyDescent="0.25">
      <c r="U362" s="3"/>
    </row>
    <row r="363" spans="21:21" x14ac:dyDescent="0.25">
      <c r="U363" s="3"/>
    </row>
    <row r="364" spans="21:21" x14ac:dyDescent="0.25">
      <c r="U364" s="3"/>
    </row>
    <row r="365" spans="21:21" x14ac:dyDescent="0.25">
      <c r="U365" s="3"/>
    </row>
    <row r="366" spans="21:21" x14ac:dyDescent="0.25">
      <c r="U366" s="3"/>
    </row>
    <row r="367" spans="21:21" x14ac:dyDescent="0.25">
      <c r="U367" s="3"/>
    </row>
    <row r="368" spans="21:21" x14ac:dyDescent="0.25">
      <c r="U368" s="3"/>
    </row>
    <row r="369" spans="21:21" x14ac:dyDescent="0.25">
      <c r="U369" s="3"/>
    </row>
    <row r="370" spans="21:21" x14ac:dyDescent="0.25">
      <c r="U370" s="3"/>
    </row>
    <row r="371" spans="21:21" x14ac:dyDescent="0.25">
      <c r="U371" s="3"/>
    </row>
    <row r="372" spans="21:21" x14ac:dyDescent="0.25">
      <c r="U372" s="3"/>
    </row>
    <row r="373" spans="21:21" x14ac:dyDescent="0.25">
      <c r="U373" s="3"/>
    </row>
    <row r="374" spans="21:21" x14ac:dyDescent="0.25">
      <c r="U374" s="3"/>
    </row>
    <row r="375" spans="21:21" x14ac:dyDescent="0.25">
      <c r="U375" s="3"/>
    </row>
    <row r="376" spans="21:21" x14ac:dyDescent="0.25">
      <c r="U376" s="3"/>
    </row>
    <row r="377" spans="21:21" x14ac:dyDescent="0.25">
      <c r="U377" s="3"/>
    </row>
    <row r="378" spans="21:21" x14ac:dyDescent="0.25">
      <c r="U378" s="3"/>
    </row>
    <row r="379" spans="21:21" x14ac:dyDescent="0.25">
      <c r="U379" s="3"/>
    </row>
    <row r="380" spans="21:21" x14ac:dyDescent="0.25">
      <c r="U380" s="3"/>
    </row>
    <row r="381" spans="21:21" x14ac:dyDescent="0.25">
      <c r="U381" s="3"/>
    </row>
    <row r="382" spans="21:21" x14ac:dyDescent="0.25">
      <c r="U382" s="3"/>
    </row>
    <row r="383" spans="21:21" x14ac:dyDescent="0.25">
      <c r="U383" s="3"/>
    </row>
    <row r="384" spans="21:21" x14ac:dyDescent="0.25">
      <c r="U384" s="3"/>
    </row>
    <row r="385" spans="21:21" x14ac:dyDescent="0.25">
      <c r="U385" s="3"/>
    </row>
    <row r="386" spans="21:21" x14ac:dyDescent="0.25">
      <c r="U386" s="3"/>
    </row>
    <row r="387" spans="21:21" x14ac:dyDescent="0.25">
      <c r="U387" s="3"/>
    </row>
    <row r="388" spans="21:21" x14ac:dyDescent="0.25">
      <c r="U388" s="3"/>
    </row>
    <row r="389" spans="21:21" x14ac:dyDescent="0.25">
      <c r="U389" s="3"/>
    </row>
    <row r="390" spans="21:21" x14ac:dyDescent="0.25">
      <c r="U390" s="3"/>
    </row>
    <row r="391" spans="21:21" x14ac:dyDescent="0.25">
      <c r="U391" s="3"/>
    </row>
    <row r="392" spans="21:21" x14ac:dyDescent="0.25">
      <c r="U392" s="3"/>
    </row>
    <row r="393" spans="21:21" x14ac:dyDescent="0.25">
      <c r="U393" s="3"/>
    </row>
    <row r="394" spans="21:21" x14ac:dyDescent="0.25">
      <c r="U394" s="3"/>
    </row>
    <row r="395" spans="21:21" x14ac:dyDescent="0.25">
      <c r="U395" s="3"/>
    </row>
    <row r="396" spans="21:21" x14ac:dyDescent="0.25">
      <c r="U396" s="3"/>
    </row>
    <row r="397" spans="21:21" x14ac:dyDescent="0.25">
      <c r="U397" s="3"/>
    </row>
    <row r="398" spans="21:21" x14ac:dyDescent="0.25">
      <c r="U398" s="3"/>
    </row>
    <row r="399" spans="21:21" x14ac:dyDescent="0.25">
      <c r="U399" s="3"/>
    </row>
    <row r="400" spans="21:21" x14ac:dyDescent="0.25">
      <c r="U400" s="3"/>
    </row>
    <row r="401" spans="21:21" x14ac:dyDescent="0.25">
      <c r="U401" s="3"/>
    </row>
    <row r="402" spans="21:21" x14ac:dyDescent="0.25">
      <c r="U402" s="3"/>
    </row>
    <row r="403" spans="21:21" x14ac:dyDescent="0.25">
      <c r="U403" s="3"/>
    </row>
    <row r="404" spans="21:21" x14ac:dyDescent="0.25">
      <c r="U404" s="3"/>
    </row>
    <row r="405" spans="21:21" x14ac:dyDescent="0.25">
      <c r="U405" s="3"/>
    </row>
    <row r="406" spans="21:21" x14ac:dyDescent="0.25">
      <c r="U406" s="3"/>
    </row>
    <row r="407" spans="21:21" x14ac:dyDescent="0.25">
      <c r="U407" s="3"/>
    </row>
    <row r="408" spans="21:21" x14ac:dyDescent="0.25">
      <c r="U408" s="3"/>
    </row>
    <row r="409" spans="21:21" x14ac:dyDescent="0.25">
      <c r="U409" s="3"/>
    </row>
    <row r="410" spans="21:21" x14ac:dyDescent="0.25">
      <c r="U410" s="3"/>
    </row>
    <row r="411" spans="21:21" x14ac:dyDescent="0.25">
      <c r="U411" s="3"/>
    </row>
    <row r="412" spans="21:21" x14ac:dyDescent="0.25">
      <c r="U412" s="3"/>
    </row>
    <row r="413" spans="21:21" x14ac:dyDescent="0.25">
      <c r="U413" s="3"/>
    </row>
    <row r="414" spans="21:21" x14ac:dyDescent="0.25">
      <c r="U414" s="3"/>
    </row>
    <row r="415" spans="21:21" x14ac:dyDescent="0.25">
      <c r="U415" s="3"/>
    </row>
    <row r="416" spans="21:21" x14ac:dyDescent="0.25">
      <c r="U416" s="3"/>
    </row>
    <row r="417" spans="21:21" x14ac:dyDescent="0.25">
      <c r="U417" s="3"/>
    </row>
    <row r="418" spans="21:21" x14ac:dyDescent="0.25">
      <c r="U418" s="3"/>
    </row>
    <row r="419" spans="21:21" x14ac:dyDescent="0.25">
      <c r="U419" s="3"/>
    </row>
    <row r="420" spans="21:21" x14ac:dyDescent="0.25">
      <c r="U420" s="3"/>
    </row>
    <row r="421" spans="21:21" x14ac:dyDescent="0.25">
      <c r="U421" s="3"/>
    </row>
    <row r="422" spans="21:21" x14ac:dyDescent="0.25">
      <c r="U422" s="3"/>
    </row>
    <row r="423" spans="21:21" x14ac:dyDescent="0.25">
      <c r="U423" s="3"/>
    </row>
    <row r="424" spans="21:21" x14ac:dyDescent="0.25">
      <c r="U424" s="3"/>
    </row>
    <row r="425" spans="21:21" x14ac:dyDescent="0.25">
      <c r="U425" s="3"/>
    </row>
    <row r="426" spans="21:21" x14ac:dyDescent="0.25">
      <c r="U426" s="3"/>
    </row>
    <row r="427" spans="21:21" x14ac:dyDescent="0.25">
      <c r="U427" s="3"/>
    </row>
    <row r="428" spans="21:21" x14ac:dyDescent="0.25">
      <c r="U428" s="3"/>
    </row>
    <row r="429" spans="21:21" x14ac:dyDescent="0.25">
      <c r="U429" s="3"/>
    </row>
    <row r="430" spans="21:21" x14ac:dyDescent="0.25">
      <c r="U430" s="3"/>
    </row>
    <row r="431" spans="21:21" x14ac:dyDescent="0.25">
      <c r="U431" s="3"/>
    </row>
    <row r="432" spans="21:21" x14ac:dyDescent="0.25">
      <c r="U432" s="3"/>
    </row>
    <row r="433" spans="21:21" x14ac:dyDescent="0.25">
      <c r="U433" s="3"/>
    </row>
    <row r="434" spans="21:21" x14ac:dyDescent="0.25">
      <c r="U434" s="3"/>
    </row>
    <row r="435" spans="21:21" x14ac:dyDescent="0.25">
      <c r="U435" s="3"/>
    </row>
    <row r="436" spans="21:21" x14ac:dyDescent="0.25">
      <c r="U436" s="3"/>
    </row>
    <row r="437" spans="21:21" x14ac:dyDescent="0.25">
      <c r="U437" s="3"/>
    </row>
    <row r="438" spans="21:21" x14ac:dyDescent="0.25">
      <c r="U438" s="3"/>
    </row>
    <row r="439" spans="21:21" x14ac:dyDescent="0.25">
      <c r="U439" s="3"/>
    </row>
    <row r="440" spans="21:21" x14ac:dyDescent="0.25">
      <c r="U440" s="3"/>
    </row>
    <row r="441" spans="21:21" x14ac:dyDescent="0.25">
      <c r="U441" s="3"/>
    </row>
    <row r="442" spans="21:21" x14ac:dyDescent="0.25">
      <c r="U442" s="3"/>
    </row>
    <row r="443" spans="21:21" x14ac:dyDescent="0.25">
      <c r="U443" s="3"/>
    </row>
    <row r="444" spans="21:21" x14ac:dyDescent="0.25">
      <c r="U444" s="3"/>
    </row>
    <row r="445" spans="21:21" x14ac:dyDescent="0.25">
      <c r="U445" s="3"/>
    </row>
    <row r="446" spans="21:21" x14ac:dyDescent="0.25">
      <c r="U446" s="3"/>
    </row>
    <row r="447" spans="21:21" x14ac:dyDescent="0.25">
      <c r="U447" s="3"/>
    </row>
    <row r="448" spans="21:21" x14ac:dyDescent="0.25">
      <c r="U448" s="3"/>
    </row>
    <row r="449" spans="21:21" x14ac:dyDescent="0.25">
      <c r="U449" s="3"/>
    </row>
    <row r="450" spans="21:21" x14ac:dyDescent="0.25">
      <c r="U450" s="3"/>
    </row>
    <row r="451" spans="21:21" x14ac:dyDescent="0.25">
      <c r="U451" s="3"/>
    </row>
    <row r="452" spans="21:21" x14ac:dyDescent="0.25">
      <c r="U452" s="3"/>
    </row>
    <row r="453" spans="21:21" x14ac:dyDescent="0.25">
      <c r="U453" s="3"/>
    </row>
    <row r="454" spans="21:21" x14ac:dyDescent="0.25">
      <c r="U454" s="3"/>
    </row>
    <row r="455" spans="21:21" x14ac:dyDescent="0.25">
      <c r="U455" s="3"/>
    </row>
    <row r="456" spans="21:21" x14ac:dyDescent="0.25">
      <c r="U456" s="3"/>
    </row>
    <row r="457" spans="21:21" x14ac:dyDescent="0.25">
      <c r="U457" s="3"/>
    </row>
    <row r="458" spans="21:21" x14ac:dyDescent="0.25">
      <c r="U458" s="3"/>
    </row>
    <row r="459" spans="21:21" x14ac:dyDescent="0.25">
      <c r="U459" s="3"/>
    </row>
    <row r="460" spans="21:21" x14ac:dyDescent="0.25">
      <c r="U460" s="3"/>
    </row>
    <row r="461" spans="21:21" x14ac:dyDescent="0.25">
      <c r="U461" s="3"/>
    </row>
    <row r="462" spans="21:21" x14ac:dyDescent="0.25">
      <c r="U462" s="3"/>
    </row>
    <row r="463" spans="21:21" x14ac:dyDescent="0.25">
      <c r="U463" s="3"/>
    </row>
    <row r="464" spans="21:21" x14ac:dyDescent="0.25">
      <c r="U464" s="3"/>
    </row>
    <row r="465" spans="21:21" x14ac:dyDescent="0.25">
      <c r="U465" s="3"/>
    </row>
    <row r="466" spans="21:21" x14ac:dyDescent="0.25">
      <c r="U466" s="3"/>
    </row>
    <row r="467" spans="21:21" x14ac:dyDescent="0.25">
      <c r="U467" s="3"/>
    </row>
    <row r="468" spans="21:21" x14ac:dyDescent="0.25">
      <c r="U468" s="3"/>
    </row>
    <row r="469" spans="21:21" x14ac:dyDescent="0.25">
      <c r="U469" s="3"/>
    </row>
    <row r="470" spans="21:21" x14ac:dyDescent="0.25">
      <c r="U470" s="3"/>
    </row>
    <row r="471" spans="21:21" x14ac:dyDescent="0.25">
      <c r="U471" s="3"/>
    </row>
    <row r="472" spans="21:21" x14ac:dyDescent="0.25">
      <c r="U472" s="3"/>
    </row>
    <row r="473" spans="21:21" x14ac:dyDescent="0.25">
      <c r="U473" s="3"/>
    </row>
    <row r="474" spans="21:21" x14ac:dyDescent="0.25">
      <c r="U474" s="3"/>
    </row>
    <row r="475" spans="21:21" x14ac:dyDescent="0.25">
      <c r="U475" s="3"/>
    </row>
    <row r="476" spans="21:21" x14ac:dyDescent="0.25">
      <c r="U476" s="3"/>
    </row>
    <row r="477" spans="21:21" x14ac:dyDescent="0.25">
      <c r="U477" s="3"/>
    </row>
    <row r="478" spans="21:21" x14ac:dyDescent="0.25">
      <c r="U478" s="3"/>
    </row>
  </sheetData>
  <sheetProtection selectLockedCells="1" selectUnlockedCells="1"/>
  <autoFilter ref="A10:Q98"/>
  <mergeCells count="6">
    <mergeCell ref="A101:P101"/>
    <mergeCell ref="A8:P8"/>
    <mergeCell ref="A10:A11"/>
    <mergeCell ref="B10:B11"/>
    <mergeCell ref="D10:D11"/>
    <mergeCell ref="E10:E11"/>
  </mergeCells>
  <pageMargins left="0.78749999999999998" right="0.39374999999999999" top="0.78749999999999998" bottom="0.39374999999999999" header="0.51180555555555551" footer="0.51180555555555551"/>
  <pageSetup paperSize="9" scale="63" firstPageNumber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441"/>
  <sheetViews>
    <sheetView view="pageBreakPreview" zoomScale="60" zoomScaleNormal="10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20.28515625" style="21" customWidth="1"/>
    <col min="4" max="4" width="20.42578125" style="21" customWidth="1"/>
    <col min="5" max="5" width="18.140625" style="21" customWidth="1"/>
    <col min="6" max="6" width="9.140625" style="4" customWidth="1"/>
    <col min="7" max="16384" width="9.140625" style="21"/>
  </cols>
  <sheetData>
    <row r="1" spans="1:8" s="4" customFormat="1" ht="15.75" x14ac:dyDescent="0.25">
      <c r="A1" s="10"/>
      <c r="B1" s="10"/>
      <c r="C1" s="10" t="s">
        <v>720</v>
      </c>
      <c r="E1" s="9"/>
    </row>
    <row r="2" spans="1:8" s="4" customFormat="1" ht="28.5" customHeight="1" x14ac:dyDescent="0.25">
      <c r="A2" s="8" t="s">
        <v>1</v>
      </c>
      <c r="B2" s="8"/>
      <c r="C2" s="10" t="s">
        <v>0</v>
      </c>
      <c r="E2" s="9"/>
      <c r="H2" s="21"/>
    </row>
    <row r="3" spans="1:8" s="4" customFormat="1" ht="28.5" customHeight="1" x14ac:dyDescent="0.25">
      <c r="A3" s="8"/>
      <c r="B3" s="8"/>
      <c r="C3" s="8" t="s">
        <v>2</v>
      </c>
      <c r="E3" s="24"/>
      <c r="H3" s="21"/>
    </row>
    <row r="4" spans="1:8" s="4" customFormat="1" ht="15.75" x14ac:dyDescent="0.25">
      <c r="A4" s="10"/>
      <c r="B4" s="10"/>
      <c r="C4" s="8" t="s">
        <v>3</v>
      </c>
      <c r="E4" s="9"/>
      <c r="H4" s="21"/>
    </row>
    <row r="5" spans="1:8" s="4" customFormat="1" ht="15.75" x14ac:dyDescent="0.25">
      <c r="A5" s="10"/>
      <c r="B5" s="10"/>
      <c r="C5" s="10" t="s">
        <v>4</v>
      </c>
      <c r="E5" s="9"/>
      <c r="H5" s="21"/>
    </row>
    <row r="6" spans="1:8" s="4" customFormat="1" ht="33" customHeight="1" x14ac:dyDescent="0.25">
      <c r="A6" s="11"/>
      <c r="B6" s="11"/>
      <c r="C6" s="9"/>
      <c r="D6" s="9"/>
      <c r="E6" s="9"/>
      <c r="H6" s="21"/>
    </row>
    <row r="7" spans="1:8" s="4" customFormat="1" ht="44.25" customHeight="1" x14ac:dyDescent="0.25">
      <c r="A7" s="367" t="s">
        <v>667</v>
      </c>
      <c r="B7" s="367"/>
      <c r="C7" s="367"/>
      <c r="D7" s="367"/>
      <c r="E7" s="367"/>
      <c r="H7" s="21"/>
    </row>
    <row r="8" spans="1:8" s="4" customFormat="1" ht="15.75" customHeight="1" x14ac:dyDescent="0.25">
      <c r="A8" s="15"/>
      <c r="B8" s="15"/>
      <c r="C8" s="15"/>
      <c r="D8" s="10"/>
      <c r="E8" s="10"/>
      <c r="H8" s="21"/>
    </row>
    <row r="9" spans="1:8" s="4" customFormat="1" ht="36" customHeight="1" x14ac:dyDescent="0.25">
      <c r="A9" s="368" t="s">
        <v>5</v>
      </c>
      <c r="B9" s="368" t="s">
        <v>6</v>
      </c>
      <c r="C9" s="368" t="s">
        <v>668</v>
      </c>
      <c r="D9" s="368"/>
      <c r="E9" s="368"/>
      <c r="H9" s="21"/>
    </row>
    <row r="10" spans="1:8" s="4" customFormat="1" ht="15.75" x14ac:dyDescent="0.25">
      <c r="A10" s="368"/>
      <c r="B10" s="368"/>
      <c r="C10" s="22" t="s">
        <v>198</v>
      </c>
      <c r="D10" s="22" t="s">
        <v>208</v>
      </c>
      <c r="E10" s="22" t="s">
        <v>652</v>
      </c>
      <c r="F10" s="4">
        <v>2023</v>
      </c>
      <c r="H10" s="21"/>
    </row>
    <row r="11" spans="1:8" ht="31.5" x14ac:dyDescent="0.25">
      <c r="A11" s="25">
        <v>1</v>
      </c>
      <c r="B11" s="12" t="s">
        <v>117</v>
      </c>
      <c r="C11" s="85">
        <v>217</v>
      </c>
      <c r="D11" s="99">
        <f>ROUND(C11,0)</f>
        <v>217</v>
      </c>
      <c r="E11" s="99">
        <f>ROUND(C11,0)</f>
        <v>217</v>
      </c>
      <c r="F11" s="7">
        <v>0</v>
      </c>
    </row>
    <row r="12" spans="1:8" ht="31.5" x14ac:dyDescent="0.25">
      <c r="A12" s="25">
        <v>2</v>
      </c>
      <c r="B12" s="12" t="s">
        <v>118</v>
      </c>
      <c r="C12" s="85">
        <v>205</v>
      </c>
      <c r="D12" s="99">
        <f t="shared" ref="D12:D41" si="0">ROUND(C12,0)</f>
        <v>205</v>
      </c>
      <c r="E12" s="99">
        <f t="shared" ref="E12:E41" si="1">ROUND(C12,0)</f>
        <v>205</v>
      </c>
      <c r="F12" s="7">
        <v>0</v>
      </c>
    </row>
    <row r="13" spans="1:8" ht="15.75" x14ac:dyDescent="0.25">
      <c r="A13" s="25">
        <v>3</v>
      </c>
      <c r="B13" s="12" t="s">
        <v>119</v>
      </c>
      <c r="C13" s="85">
        <v>292</v>
      </c>
      <c r="D13" s="99">
        <f t="shared" si="0"/>
        <v>292</v>
      </c>
      <c r="E13" s="99">
        <f t="shared" si="1"/>
        <v>292</v>
      </c>
      <c r="F13" s="7">
        <v>0</v>
      </c>
    </row>
    <row r="14" spans="1:8" ht="15.75" x14ac:dyDescent="0.25">
      <c r="A14" s="25">
        <v>4</v>
      </c>
      <c r="B14" s="12" t="s">
        <v>120</v>
      </c>
      <c r="C14" s="85">
        <v>207</v>
      </c>
      <c r="D14" s="99">
        <f t="shared" si="0"/>
        <v>207</v>
      </c>
      <c r="E14" s="99">
        <f t="shared" si="1"/>
        <v>207</v>
      </c>
      <c r="F14" s="7">
        <v>0</v>
      </c>
    </row>
    <row r="15" spans="1:8" ht="31.5" x14ac:dyDescent="0.25">
      <c r="A15" s="25">
        <v>5</v>
      </c>
      <c r="B15" s="12" t="s">
        <v>121</v>
      </c>
      <c r="C15" s="85">
        <v>157</v>
      </c>
      <c r="D15" s="99">
        <f t="shared" si="0"/>
        <v>157</v>
      </c>
      <c r="E15" s="99">
        <f t="shared" si="1"/>
        <v>157</v>
      </c>
      <c r="F15" s="7">
        <v>0</v>
      </c>
    </row>
    <row r="16" spans="1:8" ht="15.75" x14ac:dyDescent="0.25">
      <c r="A16" s="25">
        <v>6</v>
      </c>
      <c r="B16" s="12" t="s">
        <v>122</v>
      </c>
      <c r="C16" s="85">
        <v>100</v>
      </c>
      <c r="D16" s="99">
        <f t="shared" si="0"/>
        <v>100</v>
      </c>
      <c r="E16" s="99">
        <f t="shared" si="1"/>
        <v>100</v>
      </c>
      <c r="F16" s="7">
        <v>0</v>
      </c>
    </row>
    <row r="17" spans="1:8" ht="15.75" x14ac:dyDescent="0.25">
      <c r="A17" s="25">
        <v>7</v>
      </c>
      <c r="B17" s="12" t="s">
        <v>123</v>
      </c>
      <c r="C17" s="85">
        <v>436</v>
      </c>
      <c r="D17" s="99">
        <f t="shared" si="0"/>
        <v>436</v>
      </c>
      <c r="E17" s="99">
        <f t="shared" si="1"/>
        <v>436</v>
      </c>
      <c r="F17" s="7">
        <v>0</v>
      </c>
    </row>
    <row r="18" spans="1:8" ht="15.75" x14ac:dyDescent="0.25">
      <c r="A18" s="25">
        <v>8</v>
      </c>
      <c r="B18" s="12" t="s">
        <v>124</v>
      </c>
      <c r="C18" s="85">
        <v>106</v>
      </c>
      <c r="D18" s="99">
        <f t="shared" si="0"/>
        <v>106</v>
      </c>
      <c r="E18" s="99">
        <f t="shared" si="1"/>
        <v>106</v>
      </c>
      <c r="F18" s="7">
        <v>0</v>
      </c>
    </row>
    <row r="19" spans="1:8" ht="31.5" x14ac:dyDescent="0.25">
      <c r="A19" s="25">
        <v>9</v>
      </c>
      <c r="B19" s="12" t="s">
        <v>126</v>
      </c>
      <c r="C19" s="85">
        <v>165</v>
      </c>
      <c r="D19" s="99">
        <f t="shared" si="0"/>
        <v>165</v>
      </c>
      <c r="E19" s="99">
        <f t="shared" si="1"/>
        <v>165</v>
      </c>
      <c r="F19" s="7">
        <v>0</v>
      </c>
    </row>
    <row r="20" spans="1:8" ht="31.5" x14ac:dyDescent="0.25">
      <c r="A20" s="25">
        <v>10</v>
      </c>
      <c r="B20" s="12" t="s">
        <v>127</v>
      </c>
      <c r="C20" s="85">
        <v>330</v>
      </c>
      <c r="D20" s="99">
        <f t="shared" si="0"/>
        <v>330</v>
      </c>
      <c r="E20" s="99">
        <f t="shared" si="1"/>
        <v>330</v>
      </c>
      <c r="F20" s="7">
        <v>0</v>
      </c>
    </row>
    <row r="21" spans="1:8" ht="31.5" x14ac:dyDescent="0.25">
      <c r="A21" s="25">
        <v>11</v>
      </c>
      <c r="B21" s="12" t="s">
        <v>131</v>
      </c>
      <c r="C21" s="85">
        <v>181</v>
      </c>
      <c r="D21" s="99">
        <f t="shared" si="0"/>
        <v>181</v>
      </c>
      <c r="E21" s="99">
        <f t="shared" si="1"/>
        <v>181</v>
      </c>
      <c r="F21" s="7">
        <v>0</v>
      </c>
    </row>
    <row r="22" spans="1:8" ht="15.75" x14ac:dyDescent="0.25">
      <c r="A22" s="25">
        <v>12</v>
      </c>
      <c r="B22" s="12" t="s">
        <v>132</v>
      </c>
      <c r="C22" s="85">
        <v>350</v>
      </c>
      <c r="D22" s="99">
        <f t="shared" si="0"/>
        <v>350</v>
      </c>
      <c r="E22" s="99">
        <f t="shared" si="1"/>
        <v>350</v>
      </c>
      <c r="F22" s="7">
        <v>0</v>
      </c>
    </row>
    <row r="23" spans="1:8" ht="31.5" x14ac:dyDescent="0.25">
      <c r="A23" s="25">
        <v>13</v>
      </c>
      <c r="B23" s="12" t="s">
        <v>129</v>
      </c>
      <c r="C23" s="85">
        <v>271</v>
      </c>
      <c r="D23" s="99">
        <f t="shared" si="0"/>
        <v>271</v>
      </c>
      <c r="E23" s="99">
        <f t="shared" si="1"/>
        <v>271</v>
      </c>
      <c r="F23" s="7">
        <v>0</v>
      </c>
    </row>
    <row r="24" spans="1:8" ht="15.75" x14ac:dyDescent="0.25">
      <c r="A24" s="25">
        <v>14</v>
      </c>
      <c r="B24" s="12" t="s">
        <v>133</v>
      </c>
      <c r="C24" s="85">
        <v>130</v>
      </c>
      <c r="D24" s="99">
        <f t="shared" si="0"/>
        <v>130</v>
      </c>
      <c r="E24" s="99">
        <f t="shared" si="1"/>
        <v>130</v>
      </c>
      <c r="F24" s="7">
        <v>0</v>
      </c>
      <c r="H24" s="4"/>
    </row>
    <row r="25" spans="1:8" ht="15.75" x14ac:dyDescent="0.25">
      <c r="A25" s="25">
        <v>15</v>
      </c>
      <c r="B25" s="12" t="s">
        <v>134</v>
      </c>
      <c r="C25" s="85">
        <v>420</v>
      </c>
      <c r="D25" s="99">
        <f t="shared" si="0"/>
        <v>420</v>
      </c>
      <c r="E25" s="99">
        <f t="shared" si="1"/>
        <v>420</v>
      </c>
      <c r="F25" s="7">
        <v>0</v>
      </c>
    </row>
    <row r="26" spans="1:8" ht="31.5" x14ac:dyDescent="0.25">
      <c r="A26" s="25">
        <v>16</v>
      </c>
      <c r="B26" s="12" t="s">
        <v>136</v>
      </c>
      <c r="C26" s="85">
        <v>130</v>
      </c>
      <c r="D26" s="99">
        <f t="shared" si="0"/>
        <v>130</v>
      </c>
      <c r="E26" s="99">
        <f t="shared" si="1"/>
        <v>130</v>
      </c>
      <c r="F26" s="7">
        <v>0</v>
      </c>
    </row>
    <row r="27" spans="1:8" ht="31.5" x14ac:dyDescent="0.25">
      <c r="A27" s="25">
        <v>17</v>
      </c>
      <c r="B27" s="12" t="s">
        <v>137</v>
      </c>
      <c r="C27" s="85">
        <v>157</v>
      </c>
      <c r="D27" s="99">
        <f t="shared" si="0"/>
        <v>157</v>
      </c>
      <c r="E27" s="99">
        <f t="shared" si="1"/>
        <v>157</v>
      </c>
      <c r="F27" s="7">
        <v>0</v>
      </c>
    </row>
    <row r="28" spans="1:8" ht="31.5" x14ac:dyDescent="0.25">
      <c r="A28" s="25">
        <v>18</v>
      </c>
      <c r="B28" s="12" t="s">
        <v>138</v>
      </c>
      <c r="C28" s="85">
        <v>260</v>
      </c>
      <c r="D28" s="99">
        <f t="shared" si="0"/>
        <v>260</v>
      </c>
      <c r="E28" s="99">
        <f t="shared" si="1"/>
        <v>260</v>
      </c>
      <c r="F28" s="7">
        <v>0</v>
      </c>
    </row>
    <row r="29" spans="1:8" ht="15.75" x14ac:dyDescent="0.25">
      <c r="A29" s="25">
        <v>19</v>
      </c>
      <c r="B29" s="12" t="s">
        <v>140</v>
      </c>
      <c r="C29" s="85">
        <v>460</v>
      </c>
      <c r="D29" s="99">
        <f t="shared" si="0"/>
        <v>460</v>
      </c>
      <c r="E29" s="99">
        <f t="shared" si="1"/>
        <v>460</v>
      </c>
      <c r="F29" s="7">
        <v>0</v>
      </c>
    </row>
    <row r="30" spans="1:8" ht="31.5" x14ac:dyDescent="0.25">
      <c r="A30" s="25">
        <v>20</v>
      </c>
      <c r="B30" s="12" t="s">
        <v>128</v>
      </c>
      <c r="C30" s="85">
        <v>165</v>
      </c>
      <c r="D30" s="99">
        <f t="shared" si="0"/>
        <v>165</v>
      </c>
      <c r="E30" s="99">
        <f t="shared" si="1"/>
        <v>165</v>
      </c>
      <c r="F30" s="7">
        <v>0</v>
      </c>
    </row>
    <row r="31" spans="1:8" ht="15.75" x14ac:dyDescent="0.25">
      <c r="A31" s="25">
        <v>21</v>
      </c>
      <c r="B31" s="12" t="s">
        <v>141</v>
      </c>
      <c r="C31" s="85">
        <v>44</v>
      </c>
      <c r="D31" s="99">
        <f t="shared" si="0"/>
        <v>44</v>
      </c>
      <c r="E31" s="99">
        <f t="shared" si="1"/>
        <v>44</v>
      </c>
      <c r="F31" s="7">
        <v>0</v>
      </c>
    </row>
    <row r="32" spans="1:8" ht="31.5" x14ac:dyDescent="0.25">
      <c r="A32" s="25">
        <v>22</v>
      </c>
      <c r="B32" s="12" t="s">
        <v>142</v>
      </c>
      <c r="C32" s="85">
        <v>58</v>
      </c>
      <c r="D32" s="99">
        <f t="shared" si="0"/>
        <v>58</v>
      </c>
      <c r="E32" s="99">
        <f t="shared" si="1"/>
        <v>58</v>
      </c>
      <c r="F32" s="7">
        <v>0</v>
      </c>
    </row>
    <row r="33" spans="1:8" ht="15.75" x14ac:dyDescent="0.25">
      <c r="A33" s="25">
        <v>23</v>
      </c>
      <c r="B33" s="12" t="s">
        <v>143</v>
      </c>
      <c r="C33" s="85">
        <v>55</v>
      </c>
      <c r="D33" s="99">
        <f t="shared" si="0"/>
        <v>55</v>
      </c>
      <c r="E33" s="99">
        <f t="shared" si="1"/>
        <v>55</v>
      </c>
      <c r="F33" s="7">
        <v>0</v>
      </c>
      <c r="H33"/>
    </row>
    <row r="34" spans="1:8" ht="15.75" x14ac:dyDescent="0.25">
      <c r="A34" s="25">
        <v>24</v>
      </c>
      <c r="B34" s="12" t="s">
        <v>144</v>
      </c>
      <c r="C34" s="85">
        <v>255</v>
      </c>
      <c r="D34" s="99">
        <f t="shared" si="0"/>
        <v>255</v>
      </c>
      <c r="E34" s="99">
        <f t="shared" si="1"/>
        <v>255</v>
      </c>
      <c r="F34" s="7">
        <v>0</v>
      </c>
      <c r="H34"/>
    </row>
    <row r="35" spans="1:8" ht="15.75" x14ac:dyDescent="0.25">
      <c r="A35" s="25">
        <v>25</v>
      </c>
      <c r="B35" s="12" t="s">
        <v>145</v>
      </c>
      <c r="C35" s="85">
        <v>125</v>
      </c>
      <c r="D35" s="99">
        <f t="shared" si="0"/>
        <v>125</v>
      </c>
      <c r="E35" s="99">
        <f t="shared" si="1"/>
        <v>125</v>
      </c>
      <c r="F35" s="7">
        <v>0</v>
      </c>
      <c r="H35"/>
    </row>
    <row r="36" spans="1:8" ht="31.5" x14ac:dyDescent="0.25">
      <c r="A36" s="25">
        <v>26</v>
      </c>
      <c r="B36" s="12" t="s">
        <v>147</v>
      </c>
      <c r="C36" s="85">
        <v>42</v>
      </c>
      <c r="D36" s="99">
        <f t="shared" si="0"/>
        <v>42</v>
      </c>
      <c r="E36" s="99">
        <f t="shared" si="1"/>
        <v>42</v>
      </c>
      <c r="F36" s="7">
        <v>0</v>
      </c>
      <c r="H36"/>
    </row>
    <row r="37" spans="1:8" ht="15.75" x14ac:dyDescent="0.25">
      <c r="A37" s="25">
        <v>27</v>
      </c>
      <c r="B37" s="12" t="s">
        <v>148</v>
      </c>
      <c r="C37" s="85">
        <v>205</v>
      </c>
      <c r="D37" s="99">
        <f t="shared" si="0"/>
        <v>205</v>
      </c>
      <c r="E37" s="99">
        <f t="shared" si="1"/>
        <v>205</v>
      </c>
      <c r="F37" s="7">
        <v>0</v>
      </c>
      <c r="H37"/>
    </row>
    <row r="38" spans="1:8" ht="15.75" x14ac:dyDescent="0.25">
      <c r="A38" s="25">
        <v>28</v>
      </c>
      <c r="B38" s="12" t="s">
        <v>150</v>
      </c>
      <c r="C38" s="85">
        <v>140</v>
      </c>
      <c r="D38" s="99">
        <f t="shared" si="0"/>
        <v>140</v>
      </c>
      <c r="E38" s="99">
        <f t="shared" si="1"/>
        <v>140</v>
      </c>
      <c r="F38" s="7">
        <v>0</v>
      </c>
      <c r="H38"/>
    </row>
    <row r="39" spans="1:8" ht="15.75" x14ac:dyDescent="0.25">
      <c r="A39" s="25">
        <v>29</v>
      </c>
      <c r="B39" s="12" t="s">
        <v>151</v>
      </c>
      <c r="C39" s="85">
        <v>39</v>
      </c>
      <c r="D39" s="99">
        <f t="shared" si="0"/>
        <v>39</v>
      </c>
      <c r="E39" s="99">
        <f t="shared" si="1"/>
        <v>39</v>
      </c>
      <c r="F39" s="7">
        <v>0</v>
      </c>
      <c r="H39"/>
    </row>
    <row r="40" spans="1:8" ht="15.75" x14ac:dyDescent="0.25">
      <c r="A40" s="25">
        <v>30</v>
      </c>
      <c r="B40" s="12" t="s">
        <v>146</v>
      </c>
      <c r="C40" s="85">
        <v>95</v>
      </c>
      <c r="D40" s="99">
        <f t="shared" si="0"/>
        <v>95</v>
      </c>
      <c r="E40" s="99">
        <f t="shared" si="1"/>
        <v>95</v>
      </c>
      <c r="F40" s="7">
        <v>0</v>
      </c>
      <c r="H40"/>
    </row>
    <row r="41" spans="1:8" ht="31.5" x14ac:dyDescent="0.25">
      <c r="A41" s="25">
        <v>31</v>
      </c>
      <c r="B41" s="12" t="s">
        <v>152</v>
      </c>
      <c r="C41" s="85">
        <v>146</v>
      </c>
      <c r="D41" s="99">
        <f t="shared" si="0"/>
        <v>146</v>
      </c>
      <c r="E41" s="99">
        <f t="shared" si="1"/>
        <v>146</v>
      </c>
      <c r="F41" s="7">
        <v>0</v>
      </c>
      <c r="H41"/>
    </row>
    <row r="42" spans="1:8" s="4" customFormat="1" ht="22.5" customHeight="1" x14ac:dyDescent="0.25">
      <c r="A42" s="13"/>
      <c r="B42" s="12" t="s">
        <v>7</v>
      </c>
      <c r="C42" s="85">
        <f>SUM(C11:C41)</f>
        <v>5943</v>
      </c>
      <c r="D42" s="85">
        <f>SUM(D11:D41)</f>
        <v>5943</v>
      </c>
      <c r="E42" s="85">
        <f>SUM(E11:E41)</f>
        <v>5943</v>
      </c>
      <c r="F42" s="4">
        <f>SUM(F11:F12)</f>
        <v>0</v>
      </c>
      <c r="H42"/>
    </row>
    <row r="43" spans="1:8" s="4" customFormat="1" ht="18" customHeight="1" x14ac:dyDescent="0.25">
      <c r="A43" s="26"/>
      <c r="B43" s="27"/>
      <c r="C43" s="28"/>
      <c r="D43" s="17"/>
      <c r="E43" s="17"/>
      <c r="H43"/>
    </row>
    <row r="44" spans="1:8" s="4" customFormat="1" ht="15.75" x14ac:dyDescent="0.25">
      <c r="A44" s="14"/>
      <c r="B44" s="9"/>
      <c r="C44" s="9"/>
      <c r="D44" s="9"/>
      <c r="E44" s="9"/>
      <c r="H44"/>
    </row>
    <row r="45" spans="1:8" s="4" customFormat="1" ht="15.75" customHeight="1" x14ac:dyDescent="0.25">
      <c r="A45" s="357" t="s">
        <v>8</v>
      </c>
      <c r="B45" s="357"/>
      <c r="C45" s="357"/>
      <c r="D45" s="357"/>
      <c r="E45" s="357"/>
      <c r="H45"/>
    </row>
    <row r="46" spans="1:8" s="4" customFormat="1" x14ac:dyDescent="0.25">
      <c r="H46"/>
    </row>
    <row r="47" spans="1:8" s="4" customFormat="1" x14ac:dyDescent="0.25">
      <c r="H47"/>
    </row>
    <row r="48" spans="1:8" s="4" customFormat="1" x14ac:dyDescent="0.25">
      <c r="H48"/>
    </row>
    <row r="49" spans="8:8" s="4" customFormat="1" x14ac:dyDescent="0.25">
      <c r="H49"/>
    </row>
    <row r="50" spans="8:8" s="4" customFormat="1" x14ac:dyDescent="0.25">
      <c r="H50"/>
    </row>
    <row r="51" spans="8:8" s="4" customFormat="1" x14ac:dyDescent="0.25">
      <c r="H51"/>
    </row>
    <row r="52" spans="8:8" s="4" customFormat="1" x14ac:dyDescent="0.25">
      <c r="H52"/>
    </row>
    <row r="53" spans="8:8" s="4" customFormat="1" x14ac:dyDescent="0.25">
      <c r="H53"/>
    </row>
    <row r="54" spans="8:8" s="4" customFormat="1" x14ac:dyDescent="0.25">
      <c r="H54"/>
    </row>
    <row r="55" spans="8:8" s="4" customFormat="1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</sheetData>
  <mergeCells count="5">
    <mergeCell ref="A7:E7"/>
    <mergeCell ref="A9:A10"/>
    <mergeCell ref="B9:B10"/>
    <mergeCell ref="C9:E9"/>
    <mergeCell ref="A45:E45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5"/>
  <sheetViews>
    <sheetView view="pageBreakPreview" zoomScale="60" zoomScaleNormal="80" workbookViewId="0">
      <pane xSplit="5" ySplit="11" topLeftCell="F92" activePane="bottomRight" state="frozen"/>
      <selection sqref="A1:IV65536"/>
      <selection pane="topRight" sqref="A1:IV65536"/>
      <selection pane="bottomLeft" sqref="A1:IV65536"/>
      <selection pane="bottomRight" activeCell="J91" sqref="J91"/>
    </sheetView>
  </sheetViews>
  <sheetFormatPr defaultColWidth="9.140625" defaultRowHeight="15" x14ac:dyDescent="0.25"/>
  <cols>
    <col min="1" max="1" width="5" style="4" customWidth="1"/>
    <col min="2" max="2" width="10.7109375" style="4" hidden="1" customWidth="1"/>
    <col min="3" max="3" width="16.85546875" style="4" hidden="1" customWidth="1"/>
    <col min="4" max="4" width="29.5703125" style="4" hidden="1" customWidth="1"/>
    <col min="5" max="5" width="54.42578125" style="4" customWidth="1"/>
    <col min="6" max="6" width="11.28515625" style="161" customWidth="1"/>
    <col min="7" max="7" width="10.85546875" style="161" customWidth="1"/>
    <col min="8" max="9" width="10.85546875" style="39" hidden="1" customWidth="1"/>
    <col min="10" max="10" width="11.85546875" style="39" customWidth="1"/>
    <col min="11" max="11" width="12.140625" style="39" hidden="1" customWidth="1"/>
    <col min="12" max="12" width="11" style="161" customWidth="1"/>
    <col min="13" max="13" width="12.85546875" style="161" hidden="1" customWidth="1"/>
    <col min="14" max="14" width="15" style="273" customWidth="1"/>
    <col min="15" max="15" width="15.5703125" style="4" customWidth="1"/>
    <col min="16" max="16" width="16.42578125" style="4" customWidth="1"/>
    <col min="17" max="17" width="11.28515625" style="21" hidden="1" customWidth="1"/>
    <col min="18" max="18" width="7" style="21" hidden="1" customWidth="1"/>
    <col min="19" max="19" width="10.140625" style="42" hidden="1" customWidth="1"/>
    <col min="20" max="20" width="10.140625" style="198" hidden="1" customWidth="1"/>
    <col min="21" max="21" width="10.42578125" style="42" hidden="1" customWidth="1"/>
    <col min="22" max="22" width="10.140625" style="42" hidden="1" customWidth="1"/>
    <col min="23" max="29" width="9.140625" style="3" hidden="1" customWidth="1"/>
    <col min="30" max="36" width="9.140625" style="7" hidden="1" customWidth="1"/>
    <col min="37" max="38" width="9.140625" style="4" hidden="1" customWidth="1"/>
    <col min="39" max="39" width="9.140625" style="21" hidden="1" customWidth="1"/>
    <col min="40" max="40" width="9.140625" style="3" hidden="1" customWidth="1"/>
    <col min="41" max="41" width="0" style="21" hidden="1" customWidth="1"/>
    <col min="42" max="16384" width="9.140625" style="21"/>
  </cols>
  <sheetData>
    <row r="1" spans="1:43" s="4" customFormat="1" ht="15.75" x14ac:dyDescent="0.25">
      <c r="A1" s="10"/>
      <c r="B1" s="10"/>
      <c r="C1" s="10"/>
      <c r="D1" s="10"/>
      <c r="E1" s="10"/>
      <c r="F1" s="163"/>
      <c r="G1" s="163"/>
      <c r="H1" s="163"/>
      <c r="I1" s="163"/>
      <c r="J1" s="162"/>
      <c r="K1" s="162"/>
      <c r="M1" s="162"/>
      <c r="N1" s="162" t="s">
        <v>243</v>
      </c>
      <c r="O1" s="40"/>
      <c r="P1" s="40"/>
      <c r="Q1" s="40"/>
      <c r="R1" s="40"/>
      <c r="S1" s="200"/>
      <c r="T1" s="200"/>
      <c r="U1" s="198"/>
      <c r="V1" s="198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N1" s="7"/>
    </row>
    <row r="2" spans="1:43" s="4" customFormat="1" ht="28.5" customHeight="1" x14ac:dyDescent="0.25">
      <c r="A2" s="8" t="s">
        <v>1</v>
      </c>
      <c r="B2" s="8"/>
      <c r="C2" s="8"/>
      <c r="D2" s="8"/>
      <c r="E2" s="8"/>
      <c r="F2" s="163"/>
      <c r="G2" s="163"/>
      <c r="H2" s="163"/>
      <c r="I2" s="163"/>
      <c r="J2" s="162"/>
      <c r="K2" s="162"/>
      <c r="M2" s="162"/>
      <c r="N2" s="162" t="s">
        <v>0</v>
      </c>
      <c r="O2" s="40"/>
      <c r="P2" s="40"/>
      <c r="Q2" s="40"/>
      <c r="R2" s="40"/>
      <c r="S2" s="200"/>
      <c r="T2" s="200"/>
      <c r="U2" s="198"/>
      <c r="V2" s="19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N2" s="7"/>
    </row>
    <row r="3" spans="1:43" s="4" customFormat="1" ht="29.25" customHeight="1" x14ac:dyDescent="0.25">
      <c r="A3" s="8"/>
      <c r="B3" s="8"/>
      <c r="C3" s="8"/>
      <c r="D3" s="8"/>
      <c r="E3" s="8"/>
      <c r="F3" s="163"/>
      <c r="G3" s="163"/>
      <c r="H3" s="163"/>
      <c r="I3" s="163"/>
      <c r="J3" s="162"/>
      <c r="K3" s="162"/>
      <c r="M3" s="162"/>
      <c r="N3" s="162" t="s">
        <v>2</v>
      </c>
      <c r="O3" s="40"/>
      <c r="P3" s="40"/>
      <c r="Q3" s="40"/>
      <c r="R3" s="40"/>
      <c r="S3" s="200"/>
      <c r="T3" s="200"/>
      <c r="U3" s="198"/>
      <c r="V3" s="198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N3" s="7"/>
    </row>
    <row r="4" spans="1:43" s="4" customFormat="1" ht="15.75" x14ac:dyDescent="0.25">
      <c r="A4" s="10"/>
      <c r="B4" s="10"/>
      <c r="C4" s="10"/>
      <c r="D4" s="10"/>
      <c r="E4" s="10"/>
      <c r="F4" s="163"/>
      <c r="G4" s="163"/>
      <c r="H4" s="163"/>
      <c r="I4" s="163"/>
      <c r="J4" s="162"/>
      <c r="K4" s="162"/>
      <c r="M4" s="162"/>
      <c r="N4" s="162" t="s">
        <v>3</v>
      </c>
      <c r="O4" s="8"/>
      <c r="P4" s="8"/>
      <c r="Q4" s="8"/>
      <c r="R4" s="8"/>
      <c r="S4" s="201"/>
      <c r="T4" s="201"/>
      <c r="U4" s="198"/>
      <c r="V4" s="198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N4" s="7"/>
    </row>
    <row r="5" spans="1:43" s="4" customFormat="1" ht="15.75" x14ac:dyDescent="0.25">
      <c r="A5" s="10"/>
      <c r="B5" s="10"/>
      <c r="C5" s="10"/>
      <c r="D5" s="10"/>
      <c r="E5" s="10"/>
      <c r="F5" s="163"/>
      <c r="G5" s="163"/>
      <c r="H5" s="163"/>
      <c r="I5" s="163"/>
      <c r="J5" s="162"/>
      <c r="K5" s="162"/>
      <c r="M5" s="162"/>
      <c r="N5" s="162" t="s">
        <v>526</v>
      </c>
      <c r="O5" s="40"/>
      <c r="P5" s="40"/>
      <c r="Q5" s="40"/>
      <c r="R5" s="40"/>
      <c r="S5" s="200"/>
      <c r="T5" s="200"/>
      <c r="U5" s="198"/>
      <c r="V5" s="198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N5" s="7"/>
    </row>
    <row r="6" spans="1:43" s="4" customFormat="1" ht="15.75" x14ac:dyDescent="0.25">
      <c r="A6" s="10"/>
      <c r="B6" s="10"/>
      <c r="C6" s="10"/>
      <c r="D6" s="10"/>
      <c r="E6" s="10"/>
      <c r="F6" s="163"/>
      <c r="G6" s="163"/>
      <c r="H6" s="163"/>
      <c r="I6" s="163"/>
      <c r="J6" s="162"/>
      <c r="K6" s="162"/>
      <c r="L6" s="162"/>
      <c r="M6" s="162"/>
      <c r="O6" s="9"/>
      <c r="P6" s="202"/>
      <c r="Q6" s="202"/>
      <c r="R6" s="202"/>
      <c r="S6" s="203"/>
      <c r="T6" s="203"/>
      <c r="U6" s="198"/>
      <c r="V6" s="198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N6" s="7"/>
    </row>
    <row r="7" spans="1:43" s="4" customFormat="1" ht="28.5" customHeight="1" x14ac:dyDescent="0.25">
      <c r="A7" s="11"/>
      <c r="B7" s="11"/>
      <c r="C7" s="11"/>
      <c r="D7" s="11"/>
      <c r="E7" s="11"/>
      <c r="F7" s="163"/>
      <c r="G7" s="163"/>
      <c r="H7" s="163"/>
      <c r="I7" s="163"/>
      <c r="J7" s="163"/>
      <c r="K7" s="163"/>
      <c r="L7" s="163"/>
      <c r="M7" s="163"/>
      <c r="N7" s="204"/>
      <c r="O7" s="9"/>
      <c r="P7" s="9"/>
      <c r="Q7" s="9"/>
      <c r="R7" s="9"/>
      <c r="S7" s="205"/>
      <c r="T7" s="205"/>
      <c r="U7" s="198"/>
      <c r="V7" s="198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N7" s="7"/>
    </row>
    <row r="8" spans="1:43" s="4" customFormat="1" ht="55.5" customHeight="1" x14ac:dyDescent="0.25">
      <c r="A8" s="367" t="s">
        <v>641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15"/>
      <c r="R8" s="15"/>
      <c r="S8" s="15"/>
      <c r="T8" s="15"/>
      <c r="U8" s="198"/>
      <c r="V8" s="198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N8" s="7"/>
    </row>
    <row r="9" spans="1:43" s="4" customFormat="1" ht="16.5" customHeight="1" x14ac:dyDescent="0.25">
      <c r="A9" s="43"/>
      <c r="B9" s="43"/>
      <c r="C9" s="43"/>
      <c r="D9" s="43"/>
      <c r="E9" s="43"/>
      <c r="F9" s="206"/>
      <c r="G9" s="206"/>
      <c r="H9" s="206"/>
      <c r="I9" s="206"/>
      <c r="J9" s="206"/>
      <c r="K9" s="206"/>
      <c r="L9" s="207"/>
      <c r="M9" s="207"/>
      <c r="N9" s="207"/>
      <c r="O9" s="9"/>
      <c r="P9" s="9"/>
      <c r="Q9" s="9"/>
      <c r="R9" s="9"/>
      <c r="S9" s="205"/>
      <c r="T9" s="205"/>
      <c r="U9" s="198"/>
      <c r="V9" s="198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N9" s="7"/>
    </row>
    <row r="10" spans="1:43" s="4" customFormat="1" ht="15.75" x14ac:dyDescent="0.25">
      <c r="A10" s="368" t="s">
        <v>5</v>
      </c>
      <c r="B10" s="361" t="s">
        <v>250</v>
      </c>
      <c r="C10" s="361" t="s">
        <v>251</v>
      </c>
      <c r="D10" s="361" t="s">
        <v>252</v>
      </c>
      <c r="E10" s="368" t="s">
        <v>6</v>
      </c>
      <c r="F10" s="288" t="s">
        <v>9</v>
      </c>
      <c r="G10" s="289"/>
      <c r="H10" s="133"/>
      <c r="I10" s="133"/>
      <c r="J10" s="133"/>
      <c r="K10" s="133"/>
      <c r="L10" s="289"/>
      <c r="M10" s="289"/>
      <c r="N10" s="289"/>
      <c r="O10" s="289"/>
      <c r="P10" s="305"/>
      <c r="Q10" s="130">
        <v>1</v>
      </c>
      <c r="R10" s="130"/>
      <c r="S10" s="42"/>
      <c r="T10" s="198"/>
      <c r="U10" s="42"/>
      <c r="V10" s="42"/>
      <c r="W10" s="3"/>
      <c r="X10" s="3"/>
      <c r="Y10" s="3"/>
      <c r="Z10" s="3"/>
      <c r="AA10" s="3"/>
      <c r="AB10" s="3"/>
      <c r="AC10" s="3"/>
      <c r="AD10" s="7"/>
      <c r="AE10" s="7"/>
      <c r="AF10" s="7"/>
      <c r="AG10" s="7"/>
      <c r="AH10" s="7"/>
      <c r="AI10" s="7"/>
      <c r="AJ10" s="7"/>
      <c r="AM10" s="21"/>
      <c r="AN10" s="3"/>
      <c r="AO10" s="21"/>
      <c r="AP10" s="21"/>
      <c r="AQ10" s="21"/>
    </row>
    <row r="11" spans="1:43" s="4" customFormat="1" ht="57" customHeight="1" x14ac:dyDescent="0.25">
      <c r="A11" s="368"/>
      <c r="B11" s="362"/>
      <c r="C11" s="362"/>
      <c r="D11" s="362"/>
      <c r="E11" s="368"/>
      <c r="F11" s="22" t="s">
        <v>653</v>
      </c>
      <c r="G11" s="22" t="s">
        <v>654</v>
      </c>
      <c r="H11" s="190" t="s">
        <v>725</v>
      </c>
      <c r="I11" s="215" t="s">
        <v>726</v>
      </c>
      <c r="J11" s="22" t="s">
        <v>655</v>
      </c>
      <c r="K11" s="216" t="s">
        <v>656</v>
      </c>
      <c r="L11" s="22" t="s">
        <v>657</v>
      </c>
      <c r="M11" s="216" t="s">
        <v>658</v>
      </c>
      <c r="N11" s="22" t="s">
        <v>198</v>
      </c>
      <c r="O11" s="22" t="s">
        <v>208</v>
      </c>
      <c r="P11" s="22" t="s">
        <v>652</v>
      </c>
      <c r="Q11" s="73"/>
      <c r="R11" s="277"/>
      <c r="S11" s="296"/>
      <c r="T11" s="296"/>
      <c r="U11" s="198"/>
      <c r="V11" s="198"/>
      <c r="W11" s="7"/>
      <c r="X11" s="29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N11" s="7"/>
    </row>
    <row r="12" spans="1:43" ht="47.25" x14ac:dyDescent="0.25">
      <c r="A12" s="38">
        <f>ROW(A12)-11</f>
        <v>1</v>
      </c>
      <c r="B12" s="44">
        <v>510001</v>
      </c>
      <c r="C12" s="44" t="s">
        <v>292</v>
      </c>
      <c r="D12" s="44" t="s">
        <v>293</v>
      </c>
      <c r="E12" s="12" t="s">
        <v>294</v>
      </c>
      <c r="F12" s="223">
        <v>187</v>
      </c>
      <c r="G12" s="223">
        <v>187</v>
      </c>
      <c r="H12" s="189">
        <v>186</v>
      </c>
      <c r="I12" s="325">
        <v>184</v>
      </c>
      <c r="J12" s="223">
        <v>184</v>
      </c>
      <c r="K12" s="189">
        <v>187</v>
      </c>
      <c r="L12" s="223">
        <f>ROUND((F12+G12+H12+K12)-(F12+G12+J12),1)</f>
        <v>189</v>
      </c>
      <c r="M12" s="189">
        <v>187</v>
      </c>
      <c r="N12" s="219">
        <f t="shared" ref="N12:N43" si="0">ROUND((F12+G12+J12+L12)/4,0)</f>
        <v>187</v>
      </c>
      <c r="O12" s="87">
        <v>187</v>
      </c>
      <c r="P12" s="219">
        <v>187</v>
      </c>
      <c r="Q12" s="107"/>
      <c r="R12" s="80"/>
      <c r="S12" s="80"/>
      <c r="T12" s="101">
        <f t="shared" ref="T12:T43" si="1">(F12+G12+J12+L12)/4</f>
        <v>186.75</v>
      </c>
      <c r="U12" s="41"/>
      <c r="W12" s="100">
        <v>187</v>
      </c>
      <c r="X12" s="100">
        <v>187</v>
      </c>
      <c r="Y12" s="7">
        <v>186</v>
      </c>
      <c r="Z12" s="7">
        <v>187</v>
      </c>
      <c r="AA12" s="7">
        <v>187</v>
      </c>
      <c r="AB12" s="7">
        <v>187</v>
      </c>
      <c r="AC12" s="7">
        <v>187</v>
      </c>
      <c r="AD12" s="112">
        <f>F12-W12</f>
        <v>0</v>
      </c>
      <c r="AE12" s="112">
        <f>G12-X12</f>
        <v>0</v>
      </c>
      <c r="AF12" s="112">
        <f>J12-Y12</f>
        <v>-2</v>
      </c>
      <c r="AG12" s="112">
        <f>L12-Z12</f>
        <v>2</v>
      </c>
      <c r="AH12" s="112">
        <f>N12-AA12</f>
        <v>0</v>
      </c>
      <c r="AI12" s="112">
        <f>O12-AB12</f>
        <v>0</v>
      </c>
      <c r="AJ12" s="112">
        <f>P12-AC12</f>
        <v>0</v>
      </c>
      <c r="AK12" s="7"/>
      <c r="AL12" s="7">
        <f>VLOOKUP(B12,$AM$12:$AN$102,2,FALSE)</f>
        <v>184</v>
      </c>
      <c r="AM12" s="7">
        <v>510001</v>
      </c>
      <c r="AN12" s="7">
        <v>184</v>
      </c>
    </row>
    <row r="13" spans="1:43" ht="47.25" x14ac:dyDescent="0.25">
      <c r="A13" s="38">
        <f t="shared" ref="A13:A76" si="2">ROW(A13)-11</f>
        <v>2</v>
      </c>
      <c r="B13" s="44">
        <v>510004</v>
      </c>
      <c r="C13" s="44" t="s">
        <v>253</v>
      </c>
      <c r="D13" s="44" t="s">
        <v>254</v>
      </c>
      <c r="E13" s="12" t="s">
        <v>255</v>
      </c>
      <c r="F13" s="290">
        <v>59</v>
      </c>
      <c r="G13" s="290">
        <v>60</v>
      </c>
      <c r="H13" s="189">
        <v>61</v>
      </c>
      <c r="I13" s="325">
        <v>63</v>
      </c>
      <c r="J13" s="290">
        <v>63</v>
      </c>
      <c r="K13" s="298">
        <v>65</v>
      </c>
      <c r="L13" s="223">
        <f t="shared" ref="L13:L76" si="3">ROUND((F13+G13+H13+K13)-(F13+G13+J13),1)</f>
        <v>63</v>
      </c>
      <c r="M13" s="189">
        <v>61</v>
      </c>
      <c r="N13" s="219">
        <f t="shared" si="0"/>
        <v>61</v>
      </c>
      <c r="O13" s="87">
        <v>61</v>
      </c>
      <c r="P13" s="219">
        <v>61</v>
      </c>
      <c r="Q13" s="107"/>
      <c r="R13" s="80"/>
      <c r="S13" s="80"/>
      <c r="T13" s="101">
        <f t="shared" si="1"/>
        <v>61.25</v>
      </c>
      <c r="U13" s="41"/>
      <c r="W13" s="100">
        <v>59</v>
      </c>
      <c r="X13" s="100">
        <v>60</v>
      </c>
      <c r="Y13" s="7">
        <v>61</v>
      </c>
      <c r="Z13" s="7">
        <v>65</v>
      </c>
      <c r="AA13" s="7">
        <v>61</v>
      </c>
      <c r="AB13" s="7">
        <v>61</v>
      </c>
      <c r="AC13" s="7">
        <v>61</v>
      </c>
      <c r="AD13" s="112">
        <f t="shared" ref="AD13:AD44" si="4">F13-W13</f>
        <v>0</v>
      </c>
      <c r="AE13" s="112">
        <f t="shared" ref="AE13:AE76" si="5">G13-X13</f>
        <v>0</v>
      </c>
      <c r="AF13" s="112">
        <f t="shared" ref="AF13:AF76" si="6">J13-Y13</f>
        <v>2</v>
      </c>
      <c r="AG13" s="112">
        <f t="shared" ref="AG13:AG76" si="7">L13-Z13</f>
        <v>-2</v>
      </c>
      <c r="AH13" s="112">
        <f t="shared" ref="AH13:AH76" si="8">N13-AA13</f>
        <v>0</v>
      </c>
      <c r="AI13" s="112">
        <f t="shared" ref="AI13:AI76" si="9">O13-AB13</f>
        <v>0</v>
      </c>
      <c r="AJ13" s="112">
        <f t="shared" ref="AJ13:AJ76" si="10">P13-AC13</f>
        <v>0</v>
      </c>
      <c r="AK13" s="7"/>
      <c r="AL13" s="7">
        <f t="shared" ref="AL13:AL76" si="11">VLOOKUP(B13,$AM$12:$AN$102,2,FALSE)</f>
        <v>63</v>
      </c>
      <c r="AM13" s="7">
        <v>510004</v>
      </c>
      <c r="AN13" s="7">
        <v>63</v>
      </c>
    </row>
    <row r="14" spans="1:43" ht="63" x14ac:dyDescent="0.25">
      <c r="A14" s="38">
        <f t="shared" si="2"/>
        <v>3</v>
      </c>
      <c r="B14" s="44">
        <v>520001</v>
      </c>
      <c r="C14" s="44" t="s">
        <v>295</v>
      </c>
      <c r="D14" s="44" t="s">
        <v>296</v>
      </c>
      <c r="E14" s="12" t="s">
        <v>297</v>
      </c>
      <c r="F14" s="223">
        <v>456</v>
      </c>
      <c r="G14" s="223">
        <v>455</v>
      </c>
      <c r="H14" s="189">
        <v>467</v>
      </c>
      <c r="I14" s="325">
        <v>463</v>
      </c>
      <c r="J14" s="223">
        <v>463</v>
      </c>
      <c r="K14" s="189">
        <v>491</v>
      </c>
      <c r="L14" s="223">
        <f t="shared" si="3"/>
        <v>495</v>
      </c>
      <c r="M14" s="189">
        <v>467</v>
      </c>
      <c r="N14" s="219">
        <f t="shared" si="0"/>
        <v>467</v>
      </c>
      <c r="O14" s="87">
        <v>467</v>
      </c>
      <c r="P14" s="219">
        <v>467</v>
      </c>
      <c r="Q14" s="107"/>
      <c r="R14" s="80"/>
      <c r="S14" s="80"/>
      <c r="T14" s="101">
        <f t="shared" si="1"/>
        <v>467.25</v>
      </c>
      <c r="U14" s="41"/>
      <c r="W14" s="100">
        <v>456</v>
      </c>
      <c r="X14" s="100">
        <v>455</v>
      </c>
      <c r="Y14" s="7">
        <v>467</v>
      </c>
      <c r="Z14" s="7">
        <v>491</v>
      </c>
      <c r="AA14" s="7">
        <v>467</v>
      </c>
      <c r="AB14" s="7">
        <v>467</v>
      </c>
      <c r="AC14" s="7">
        <v>467</v>
      </c>
      <c r="AD14" s="112">
        <f t="shared" si="4"/>
        <v>0</v>
      </c>
      <c r="AE14" s="112">
        <f t="shared" si="5"/>
        <v>0</v>
      </c>
      <c r="AF14" s="112">
        <f t="shared" si="6"/>
        <v>-4</v>
      </c>
      <c r="AG14" s="112">
        <f t="shared" si="7"/>
        <v>4</v>
      </c>
      <c r="AH14" s="112">
        <f t="shared" si="8"/>
        <v>0</v>
      </c>
      <c r="AI14" s="112">
        <f t="shared" si="9"/>
        <v>0</v>
      </c>
      <c r="AJ14" s="112">
        <f t="shared" si="10"/>
        <v>0</v>
      </c>
      <c r="AK14" s="7"/>
      <c r="AL14" s="7">
        <f t="shared" si="11"/>
        <v>463</v>
      </c>
      <c r="AM14" s="7">
        <v>510401</v>
      </c>
      <c r="AN14" s="7">
        <v>35</v>
      </c>
    </row>
    <row r="15" spans="1:43" ht="63" x14ac:dyDescent="0.25">
      <c r="A15" s="38">
        <f t="shared" si="2"/>
        <v>4</v>
      </c>
      <c r="B15" s="44">
        <v>530001</v>
      </c>
      <c r="C15" s="44" t="s">
        <v>298</v>
      </c>
      <c r="D15" s="44" t="s">
        <v>299</v>
      </c>
      <c r="E15" s="12" t="s">
        <v>527</v>
      </c>
      <c r="F15" s="223">
        <v>281</v>
      </c>
      <c r="G15" s="223">
        <v>280</v>
      </c>
      <c r="H15" s="189">
        <v>275</v>
      </c>
      <c r="I15" s="325">
        <v>270</v>
      </c>
      <c r="J15" s="223">
        <v>270</v>
      </c>
      <c r="K15" s="189">
        <v>288</v>
      </c>
      <c r="L15" s="223">
        <f t="shared" si="3"/>
        <v>293</v>
      </c>
      <c r="M15" s="189">
        <v>281</v>
      </c>
      <c r="N15" s="219">
        <f t="shared" si="0"/>
        <v>281</v>
      </c>
      <c r="O15" s="87">
        <v>281</v>
      </c>
      <c r="P15" s="219">
        <v>281</v>
      </c>
      <c r="Q15" s="107"/>
      <c r="R15" s="80"/>
      <c r="S15" s="80"/>
      <c r="T15" s="101">
        <f t="shared" si="1"/>
        <v>281</v>
      </c>
      <c r="U15" s="41"/>
      <c r="W15" s="100">
        <v>281</v>
      </c>
      <c r="X15" s="100">
        <v>280</v>
      </c>
      <c r="Y15" s="7">
        <v>275</v>
      </c>
      <c r="Z15" s="7">
        <v>288</v>
      </c>
      <c r="AA15" s="7">
        <v>281</v>
      </c>
      <c r="AB15" s="7">
        <v>281</v>
      </c>
      <c r="AC15" s="7">
        <v>281</v>
      </c>
      <c r="AD15" s="112">
        <f t="shared" si="4"/>
        <v>0</v>
      </c>
      <c r="AE15" s="112">
        <f t="shared" si="5"/>
        <v>0</v>
      </c>
      <c r="AF15" s="112">
        <f t="shared" si="6"/>
        <v>-5</v>
      </c>
      <c r="AG15" s="112">
        <f t="shared" si="7"/>
        <v>5</v>
      </c>
      <c r="AH15" s="112">
        <f t="shared" si="8"/>
        <v>0</v>
      </c>
      <c r="AI15" s="112">
        <f t="shared" si="9"/>
        <v>0</v>
      </c>
      <c r="AJ15" s="112">
        <f t="shared" si="10"/>
        <v>0</v>
      </c>
      <c r="AK15" s="7"/>
      <c r="AL15" s="7">
        <f t="shared" si="11"/>
        <v>270</v>
      </c>
      <c r="AM15" s="7">
        <v>520001</v>
      </c>
      <c r="AN15" s="7">
        <v>463</v>
      </c>
    </row>
    <row r="16" spans="1:43" ht="63" x14ac:dyDescent="0.25">
      <c r="A16" s="38">
        <f t="shared" si="2"/>
        <v>5</v>
      </c>
      <c r="B16" s="44">
        <v>540001</v>
      </c>
      <c r="C16" s="44" t="s">
        <v>301</v>
      </c>
      <c r="D16" s="44" t="s">
        <v>302</v>
      </c>
      <c r="E16" s="12" t="s">
        <v>303</v>
      </c>
      <c r="F16" s="223">
        <v>111</v>
      </c>
      <c r="G16" s="223">
        <v>111</v>
      </c>
      <c r="H16" s="189">
        <v>112</v>
      </c>
      <c r="I16" s="325">
        <v>113</v>
      </c>
      <c r="J16" s="223">
        <v>113</v>
      </c>
      <c r="K16" s="189">
        <v>115</v>
      </c>
      <c r="L16" s="223">
        <f t="shared" si="3"/>
        <v>114</v>
      </c>
      <c r="M16" s="189">
        <v>112</v>
      </c>
      <c r="N16" s="219">
        <f t="shared" si="0"/>
        <v>112</v>
      </c>
      <c r="O16" s="87">
        <v>112</v>
      </c>
      <c r="P16" s="219">
        <v>112</v>
      </c>
      <c r="Q16" s="107"/>
      <c r="R16" s="80"/>
      <c r="S16" s="80"/>
      <c r="T16" s="101">
        <f t="shared" si="1"/>
        <v>112.25</v>
      </c>
      <c r="U16" s="41"/>
      <c r="W16" s="100">
        <v>111</v>
      </c>
      <c r="X16" s="100">
        <v>111</v>
      </c>
      <c r="Y16" s="7">
        <v>112</v>
      </c>
      <c r="Z16" s="7">
        <v>115</v>
      </c>
      <c r="AA16" s="7">
        <v>112</v>
      </c>
      <c r="AB16" s="7">
        <v>112</v>
      </c>
      <c r="AC16" s="7">
        <v>112</v>
      </c>
      <c r="AD16" s="112">
        <f t="shared" si="4"/>
        <v>0</v>
      </c>
      <c r="AE16" s="112">
        <f t="shared" si="5"/>
        <v>0</v>
      </c>
      <c r="AF16" s="112">
        <f t="shared" si="6"/>
        <v>1</v>
      </c>
      <c r="AG16" s="112">
        <f t="shared" si="7"/>
        <v>-1</v>
      </c>
      <c r="AH16" s="112">
        <f t="shared" si="8"/>
        <v>0</v>
      </c>
      <c r="AI16" s="112">
        <f t="shared" si="9"/>
        <v>0</v>
      </c>
      <c r="AJ16" s="112">
        <f t="shared" si="10"/>
        <v>0</v>
      </c>
      <c r="AK16" s="7"/>
      <c r="AL16" s="7">
        <f t="shared" si="11"/>
        <v>113</v>
      </c>
      <c r="AM16" s="7">
        <v>520401</v>
      </c>
      <c r="AN16" s="7">
        <v>44</v>
      </c>
    </row>
    <row r="17" spans="1:40" ht="47.25" x14ac:dyDescent="0.25">
      <c r="A17" s="38">
        <f t="shared" si="2"/>
        <v>6</v>
      </c>
      <c r="B17" s="44">
        <v>540002</v>
      </c>
      <c r="C17" s="44" t="s">
        <v>256</v>
      </c>
      <c r="D17" s="44" t="s">
        <v>257</v>
      </c>
      <c r="E17" s="12" t="s">
        <v>258</v>
      </c>
      <c r="F17" s="290">
        <v>27</v>
      </c>
      <c r="G17" s="290">
        <v>33</v>
      </c>
      <c r="H17" s="189">
        <v>27</v>
      </c>
      <c r="I17" s="325">
        <v>31</v>
      </c>
      <c r="J17" s="290">
        <v>31</v>
      </c>
      <c r="K17" s="298">
        <v>33</v>
      </c>
      <c r="L17" s="223">
        <f t="shared" si="3"/>
        <v>29</v>
      </c>
      <c r="M17" s="189">
        <v>30</v>
      </c>
      <c r="N17" s="219">
        <f t="shared" si="0"/>
        <v>30</v>
      </c>
      <c r="O17" s="87">
        <v>30</v>
      </c>
      <c r="P17" s="219">
        <v>30</v>
      </c>
      <c r="Q17" s="107"/>
      <c r="R17" s="80"/>
      <c r="S17" s="80"/>
      <c r="T17" s="101">
        <f t="shared" si="1"/>
        <v>30</v>
      </c>
      <c r="U17" s="41"/>
      <c r="W17" s="100">
        <v>27</v>
      </c>
      <c r="X17" s="100">
        <v>33</v>
      </c>
      <c r="Y17" s="7">
        <v>27</v>
      </c>
      <c r="Z17" s="7">
        <v>33</v>
      </c>
      <c r="AA17" s="7">
        <v>30</v>
      </c>
      <c r="AB17" s="7">
        <v>30</v>
      </c>
      <c r="AC17" s="7">
        <v>30</v>
      </c>
      <c r="AD17" s="112">
        <f t="shared" si="4"/>
        <v>0</v>
      </c>
      <c r="AE17" s="112">
        <f t="shared" si="5"/>
        <v>0</v>
      </c>
      <c r="AF17" s="112">
        <f t="shared" si="6"/>
        <v>4</v>
      </c>
      <c r="AG17" s="112">
        <f t="shared" si="7"/>
        <v>-4</v>
      </c>
      <c r="AH17" s="112">
        <f t="shared" si="8"/>
        <v>0</v>
      </c>
      <c r="AI17" s="112">
        <f t="shared" si="9"/>
        <v>0</v>
      </c>
      <c r="AJ17" s="112">
        <f t="shared" si="10"/>
        <v>0</v>
      </c>
      <c r="AK17" s="7"/>
      <c r="AL17" s="7">
        <f t="shared" si="11"/>
        <v>31</v>
      </c>
      <c r="AM17" s="7">
        <v>530001</v>
      </c>
      <c r="AN17" s="7">
        <v>270</v>
      </c>
    </row>
    <row r="18" spans="1:40" ht="63" customHeight="1" x14ac:dyDescent="0.25">
      <c r="A18" s="38">
        <f t="shared" si="2"/>
        <v>7</v>
      </c>
      <c r="B18" s="44">
        <v>550002</v>
      </c>
      <c r="C18" s="44" t="s">
        <v>304</v>
      </c>
      <c r="D18" s="44" t="s">
        <v>305</v>
      </c>
      <c r="E18" s="12" t="s">
        <v>306</v>
      </c>
      <c r="F18" s="223">
        <v>601</v>
      </c>
      <c r="G18" s="223">
        <v>600</v>
      </c>
      <c r="H18" s="189">
        <v>620</v>
      </c>
      <c r="I18" s="325">
        <v>608</v>
      </c>
      <c r="J18" s="223">
        <v>608</v>
      </c>
      <c r="K18" s="189">
        <v>611</v>
      </c>
      <c r="L18" s="223">
        <f t="shared" si="3"/>
        <v>623</v>
      </c>
      <c r="M18" s="189">
        <v>608</v>
      </c>
      <c r="N18" s="219">
        <f t="shared" si="0"/>
        <v>608</v>
      </c>
      <c r="O18" s="87">
        <v>608</v>
      </c>
      <c r="P18" s="219">
        <v>608</v>
      </c>
      <c r="Q18" s="107"/>
      <c r="R18" s="80"/>
      <c r="S18" s="80"/>
      <c r="T18" s="101">
        <f t="shared" si="1"/>
        <v>608</v>
      </c>
      <c r="U18" s="41"/>
      <c r="W18" s="100">
        <v>601</v>
      </c>
      <c r="X18" s="100">
        <v>600</v>
      </c>
      <c r="Y18" s="7">
        <v>620</v>
      </c>
      <c r="Z18" s="7">
        <v>611</v>
      </c>
      <c r="AA18" s="7">
        <v>608</v>
      </c>
      <c r="AB18" s="7">
        <v>608</v>
      </c>
      <c r="AC18" s="7">
        <v>608</v>
      </c>
      <c r="AD18" s="112">
        <f t="shared" si="4"/>
        <v>0</v>
      </c>
      <c r="AE18" s="112">
        <f t="shared" si="5"/>
        <v>0</v>
      </c>
      <c r="AF18" s="112">
        <f t="shared" si="6"/>
        <v>-12</v>
      </c>
      <c r="AG18" s="112">
        <f t="shared" si="7"/>
        <v>12</v>
      </c>
      <c r="AH18" s="112">
        <f t="shared" si="8"/>
        <v>0</v>
      </c>
      <c r="AI18" s="112">
        <f t="shared" si="9"/>
        <v>0</v>
      </c>
      <c r="AJ18" s="112">
        <f t="shared" si="10"/>
        <v>0</v>
      </c>
      <c r="AK18" s="7"/>
      <c r="AL18" s="7">
        <f t="shared" si="11"/>
        <v>608</v>
      </c>
      <c r="AM18" s="7">
        <v>530401</v>
      </c>
      <c r="AN18" s="7">
        <v>82</v>
      </c>
    </row>
    <row r="19" spans="1:40" ht="63" x14ac:dyDescent="0.25">
      <c r="A19" s="38">
        <f t="shared" si="2"/>
        <v>8</v>
      </c>
      <c r="B19" s="44">
        <v>560001</v>
      </c>
      <c r="C19" s="44" t="s">
        <v>307</v>
      </c>
      <c r="D19" s="44" t="s">
        <v>308</v>
      </c>
      <c r="E19" s="12" t="s">
        <v>309</v>
      </c>
      <c r="F19" s="223">
        <v>233</v>
      </c>
      <c r="G19" s="223">
        <v>230</v>
      </c>
      <c r="H19" s="189">
        <v>239</v>
      </c>
      <c r="I19" s="325">
        <v>233</v>
      </c>
      <c r="J19" s="223">
        <v>233</v>
      </c>
      <c r="K19" s="189">
        <v>254</v>
      </c>
      <c r="L19" s="223">
        <f t="shared" si="3"/>
        <v>260</v>
      </c>
      <c r="M19" s="189">
        <v>239</v>
      </c>
      <c r="N19" s="219">
        <f t="shared" si="0"/>
        <v>239</v>
      </c>
      <c r="O19" s="87">
        <v>239</v>
      </c>
      <c r="P19" s="219">
        <v>239</v>
      </c>
      <c r="Q19" s="107"/>
      <c r="R19" s="80"/>
      <c r="S19" s="80"/>
      <c r="T19" s="101">
        <f t="shared" si="1"/>
        <v>239</v>
      </c>
      <c r="U19" s="41"/>
      <c r="W19" s="100">
        <v>233</v>
      </c>
      <c r="X19" s="100">
        <v>230</v>
      </c>
      <c r="Y19" s="7">
        <v>239</v>
      </c>
      <c r="Z19" s="7">
        <v>254</v>
      </c>
      <c r="AA19" s="7">
        <v>239</v>
      </c>
      <c r="AB19" s="7">
        <v>239</v>
      </c>
      <c r="AC19" s="7">
        <v>239</v>
      </c>
      <c r="AD19" s="112">
        <f t="shared" si="4"/>
        <v>0</v>
      </c>
      <c r="AE19" s="112">
        <f t="shared" si="5"/>
        <v>0</v>
      </c>
      <c r="AF19" s="112">
        <f t="shared" si="6"/>
        <v>-6</v>
      </c>
      <c r="AG19" s="112">
        <f t="shared" si="7"/>
        <v>6</v>
      </c>
      <c r="AH19" s="112">
        <f t="shared" si="8"/>
        <v>0</v>
      </c>
      <c r="AI19" s="112">
        <f t="shared" si="9"/>
        <v>0</v>
      </c>
      <c r="AJ19" s="112">
        <f t="shared" si="10"/>
        <v>0</v>
      </c>
      <c r="AK19" s="7"/>
      <c r="AL19" s="7">
        <f t="shared" si="11"/>
        <v>233</v>
      </c>
      <c r="AM19" s="7">
        <v>540001</v>
      </c>
      <c r="AN19" s="7">
        <v>113</v>
      </c>
    </row>
    <row r="20" spans="1:40" ht="47.25" x14ac:dyDescent="0.25">
      <c r="A20" s="38">
        <f t="shared" si="2"/>
        <v>9</v>
      </c>
      <c r="B20" s="44">
        <v>580003</v>
      </c>
      <c r="C20" s="44" t="s">
        <v>310</v>
      </c>
      <c r="D20" s="193" t="s">
        <v>311</v>
      </c>
      <c r="E20" s="12" t="s">
        <v>312</v>
      </c>
      <c r="F20" s="223">
        <v>405</v>
      </c>
      <c r="G20" s="223">
        <v>401</v>
      </c>
      <c r="H20" s="189">
        <v>413</v>
      </c>
      <c r="I20" s="325">
        <v>404</v>
      </c>
      <c r="J20" s="223">
        <v>404</v>
      </c>
      <c r="K20" s="189">
        <v>433</v>
      </c>
      <c r="L20" s="223">
        <f t="shared" si="3"/>
        <v>442</v>
      </c>
      <c r="M20" s="189">
        <v>413</v>
      </c>
      <c r="N20" s="219">
        <f t="shared" si="0"/>
        <v>413</v>
      </c>
      <c r="O20" s="87">
        <v>413</v>
      </c>
      <c r="P20" s="219">
        <v>413</v>
      </c>
      <c r="Q20" s="107"/>
      <c r="R20" s="80"/>
      <c r="S20" s="80"/>
      <c r="T20" s="101">
        <f t="shared" si="1"/>
        <v>413</v>
      </c>
      <c r="U20" s="41"/>
      <c r="W20" s="100">
        <v>405</v>
      </c>
      <c r="X20" s="100">
        <v>401</v>
      </c>
      <c r="Y20" s="7">
        <v>413</v>
      </c>
      <c r="Z20" s="7">
        <v>433</v>
      </c>
      <c r="AA20" s="7">
        <v>413</v>
      </c>
      <c r="AB20" s="7">
        <v>413</v>
      </c>
      <c r="AC20" s="7">
        <v>413</v>
      </c>
      <c r="AD20" s="112">
        <f t="shared" si="4"/>
        <v>0</v>
      </c>
      <c r="AE20" s="112">
        <f t="shared" si="5"/>
        <v>0</v>
      </c>
      <c r="AF20" s="112">
        <f t="shared" si="6"/>
        <v>-9</v>
      </c>
      <c r="AG20" s="112">
        <f t="shared" si="7"/>
        <v>9</v>
      </c>
      <c r="AH20" s="112">
        <f t="shared" si="8"/>
        <v>0</v>
      </c>
      <c r="AI20" s="112">
        <f t="shared" si="9"/>
        <v>0</v>
      </c>
      <c r="AJ20" s="112">
        <f t="shared" si="10"/>
        <v>0</v>
      </c>
      <c r="AK20" s="7"/>
      <c r="AL20" s="7">
        <f t="shared" si="11"/>
        <v>404</v>
      </c>
      <c r="AM20" s="7">
        <v>540002</v>
      </c>
      <c r="AN20" s="7">
        <v>31</v>
      </c>
    </row>
    <row r="21" spans="1:40" ht="47.25" x14ac:dyDescent="0.25">
      <c r="A21" s="38">
        <f t="shared" si="2"/>
        <v>10</v>
      </c>
      <c r="B21" s="44">
        <v>580006</v>
      </c>
      <c r="C21" s="44" t="s">
        <v>313</v>
      </c>
      <c r="D21" s="44" t="s">
        <v>314</v>
      </c>
      <c r="E21" s="12" t="s">
        <v>315</v>
      </c>
      <c r="F21" s="290">
        <v>34</v>
      </c>
      <c r="G21" s="290">
        <v>34</v>
      </c>
      <c r="H21" s="189">
        <v>33</v>
      </c>
      <c r="I21" s="325">
        <v>33</v>
      </c>
      <c r="J21" s="290">
        <v>33</v>
      </c>
      <c r="K21" s="298">
        <v>34</v>
      </c>
      <c r="L21" s="223">
        <f t="shared" si="3"/>
        <v>34</v>
      </c>
      <c r="M21" s="189">
        <v>34</v>
      </c>
      <c r="N21" s="219">
        <f t="shared" si="0"/>
        <v>34</v>
      </c>
      <c r="O21" s="87">
        <v>34</v>
      </c>
      <c r="P21" s="219">
        <v>34</v>
      </c>
      <c r="Q21" s="107"/>
      <c r="R21" s="80"/>
      <c r="S21" s="80"/>
      <c r="T21" s="101">
        <f t="shared" si="1"/>
        <v>33.75</v>
      </c>
      <c r="U21" s="41"/>
      <c r="W21" s="100">
        <v>34</v>
      </c>
      <c r="X21" s="100">
        <v>34</v>
      </c>
      <c r="Y21" s="7">
        <v>33</v>
      </c>
      <c r="Z21" s="7">
        <v>34</v>
      </c>
      <c r="AA21" s="7">
        <v>34</v>
      </c>
      <c r="AB21" s="7">
        <v>34</v>
      </c>
      <c r="AC21" s="7">
        <v>34</v>
      </c>
      <c r="AD21" s="112">
        <f t="shared" si="4"/>
        <v>0</v>
      </c>
      <c r="AE21" s="112">
        <f t="shared" si="5"/>
        <v>0</v>
      </c>
      <c r="AF21" s="112">
        <f t="shared" si="6"/>
        <v>0</v>
      </c>
      <c r="AG21" s="112">
        <f t="shared" si="7"/>
        <v>0</v>
      </c>
      <c r="AH21" s="112">
        <f t="shared" si="8"/>
        <v>0</v>
      </c>
      <c r="AI21" s="112">
        <f t="shared" si="9"/>
        <v>0</v>
      </c>
      <c r="AJ21" s="112">
        <f t="shared" si="10"/>
        <v>0</v>
      </c>
      <c r="AK21" s="7"/>
      <c r="AL21" s="7">
        <f t="shared" si="11"/>
        <v>33</v>
      </c>
      <c r="AM21" s="7">
        <v>550002</v>
      </c>
      <c r="AN21" s="7">
        <v>608</v>
      </c>
    </row>
    <row r="22" spans="1:40" ht="63" x14ac:dyDescent="0.25">
      <c r="A22" s="38">
        <f t="shared" si="2"/>
        <v>11</v>
      </c>
      <c r="B22" s="44">
        <v>580009</v>
      </c>
      <c r="C22" s="44" t="s">
        <v>259</v>
      </c>
      <c r="D22" s="44" t="s">
        <v>260</v>
      </c>
      <c r="E22" s="12" t="s">
        <v>316</v>
      </c>
      <c r="F22" s="290">
        <v>27</v>
      </c>
      <c r="G22" s="290">
        <v>27</v>
      </c>
      <c r="H22" s="189">
        <v>27</v>
      </c>
      <c r="I22" s="325">
        <v>25</v>
      </c>
      <c r="J22" s="290">
        <v>25</v>
      </c>
      <c r="K22" s="298">
        <v>29</v>
      </c>
      <c r="L22" s="223">
        <f t="shared" si="3"/>
        <v>31</v>
      </c>
      <c r="M22" s="189">
        <v>28</v>
      </c>
      <c r="N22" s="219">
        <f t="shared" si="0"/>
        <v>28</v>
      </c>
      <c r="O22" s="87">
        <v>28</v>
      </c>
      <c r="P22" s="219">
        <v>28</v>
      </c>
      <c r="Q22" s="107"/>
      <c r="R22" s="80"/>
      <c r="S22" s="80"/>
      <c r="T22" s="101">
        <f t="shared" si="1"/>
        <v>27.5</v>
      </c>
      <c r="U22" s="41"/>
      <c r="W22" s="100">
        <v>27</v>
      </c>
      <c r="X22" s="100">
        <v>27</v>
      </c>
      <c r="Y22" s="7">
        <v>27</v>
      </c>
      <c r="Z22" s="7">
        <v>29</v>
      </c>
      <c r="AA22" s="7">
        <v>28</v>
      </c>
      <c r="AB22" s="7">
        <v>28</v>
      </c>
      <c r="AC22" s="7">
        <v>28</v>
      </c>
      <c r="AD22" s="112">
        <f t="shared" si="4"/>
        <v>0</v>
      </c>
      <c r="AE22" s="112">
        <f t="shared" si="5"/>
        <v>0</v>
      </c>
      <c r="AF22" s="112">
        <f t="shared" si="6"/>
        <v>-2</v>
      </c>
      <c r="AG22" s="112">
        <f t="shared" si="7"/>
        <v>2</v>
      </c>
      <c r="AH22" s="112">
        <f t="shared" si="8"/>
        <v>0</v>
      </c>
      <c r="AI22" s="112">
        <f t="shared" si="9"/>
        <v>0</v>
      </c>
      <c r="AJ22" s="112">
        <f t="shared" si="10"/>
        <v>0</v>
      </c>
      <c r="AK22" s="7"/>
      <c r="AL22" s="7">
        <f t="shared" si="11"/>
        <v>25</v>
      </c>
      <c r="AM22" s="7">
        <v>550401</v>
      </c>
      <c r="AN22" s="7">
        <v>70</v>
      </c>
    </row>
    <row r="23" spans="1:40" ht="63" x14ac:dyDescent="0.25">
      <c r="A23" s="38">
        <f t="shared" si="2"/>
        <v>12</v>
      </c>
      <c r="B23" s="44">
        <v>590004</v>
      </c>
      <c r="C23" s="44" t="s">
        <v>317</v>
      </c>
      <c r="D23" s="44" t="s">
        <v>318</v>
      </c>
      <c r="E23" s="12" t="s">
        <v>319</v>
      </c>
      <c r="F23" s="223">
        <v>219</v>
      </c>
      <c r="G23" s="223">
        <v>220</v>
      </c>
      <c r="H23" s="189">
        <v>225</v>
      </c>
      <c r="I23" s="325">
        <v>222</v>
      </c>
      <c r="J23" s="177">
        <v>222</v>
      </c>
      <c r="K23" s="221">
        <v>237</v>
      </c>
      <c r="L23" s="223">
        <f t="shared" si="3"/>
        <v>240</v>
      </c>
      <c r="M23" s="189">
        <v>225</v>
      </c>
      <c r="N23" s="219">
        <f t="shared" si="0"/>
        <v>225</v>
      </c>
      <c r="O23" s="87">
        <v>225</v>
      </c>
      <c r="P23" s="219">
        <v>225</v>
      </c>
      <c r="Q23" s="107"/>
      <c r="R23" s="80"/>
      <c r="S23" s="80"/>
      <c r="T23" s="101">
        <f t="shared" si="1"/>
        <v>225.25</v>
      </c>
      <c r="U23" s="41"/>
      <c r="W23" s="100">
        <v>219</v>
      </c>
      <c r="X23" s="100">
        <v>220</v>
      </c>
      <c r="Y23" s="7">
        <v>225</v>
      </c>
      <c r="Z23" s="7">
        <v>237</v>
      </c>
      <c r="AA23" s="7">
        <v>225</v>
      </c>
      <c r="AB23" s="7">
        <v>225</v>
      </c>
      <c r="AC23" s="7">
        <v>225</v>
      </c>
      <c r="AD23" s="112">
        <f t="shared" si="4"/>
        <v>0</v>
      </c>
      <c r="AE23" s="112">
        <f t="shared" si="5"/>
        <v>0</v>
      </c>
      <c r="AF23" s="112">
        <f t="shared" si="6"/>
        <v>-3</v>
      </c>
      <c r="AG23" s="112">
        <f t="shared" si="7"/>
        <v>3</v>
      </c>
      <c r="AH23" s="112">
        <f t="shared" si="8"/>
        <v>0</v>
      </c>
      <c r="AI23" s="112">
        <f t="shared" si="9"/>
        <v>0</v>
      </c>
      <c r="AJ23" s="112">
        <f t="shared" si="10"/>
        <v>0</v>
      </c>
      <c r="AK23" s="7"/>
      <c r="AL23" s="7">
        <f t="shared" si="11"/>
        <v>222</v>
      </c>
      <c r="AM23" s="7">
        <v>560001</v>
      </c>
      <c r="AN23" s="7">
        <v>233</v>
      </c>
    </row>
    <row r="24" spans="1:40" ht="63" x14ac:dyDescent="0.25">
      <c r="A24" s="38">
        <f t="shared" si="2"/>
        <v>13</v>
      </c>
      <c r="B24" s="44">
        <v>600003</v>
      </c>
      <c r="C24" s="44" t="s">
        <v>320</v>
      </c>
      <c r="D24" s="44" t="s">
        <v>321</v>
      </c>
      <c r="E24" s="12" t="s">
        <v>322</v>
      </c>
      <c r="F24" s="223">
        <v>293</v>
      </c>
      <c r="G24" s="223">
        <v>293</v>
      </c>
      <c r="H24" s="189">
        <v>286</v>
      </c>
      <c r="I24" s="325">
        <v>285</v>
      </c>
      <c r="J24" s="223">
        <v>285</v>
      </c>
      <c r="K24" s="189">
        <v>296</v>
      </c>
      <c r="L24" s="223">
        <f t="shared" si="3"/>
        <v>297</v>
      </c>
      <c r="M24" s="189">
        <v>292</v>
      </c>
      <c r="N24" s="219">
        <f t="shared" si="0"/>
        <v>292</v>
      </c>
      <c r="O24" s="87">
        <v>292</v>
      </c>
      <c r="P24" s="219">
        <v>292</v>
      </c>
      <c r="Q24" s="107"/>
      <c r="R24" s="80"/>
      <c r="S24" s="80"/>
      <c r="T24" s="101">
        <f t="shared" si="1"/>
        <v>292</v>
      </c>
      <c r="U24" s="41"/>
      <c r="W24" s="100">
        <v>293</v>
      </c>
      <c r="X24" s="100">
        <v>293</v>
      </c>
      <c r="Y24" s="7">
        <v>286</v>
      </c>
      <c r="Z24" s="7">
        <v>296</v>
      </c>
      <c r="AA24" s="7">
        <v>292</v>
      </c>
      <c r="AB24" s="7">
        <v>292</v>
      </c>
      <c r="AC24" s="7">
        <v>292</v>
      </c>
      <c r="AD24" s="112">
        <f t="shared" si="4"/>
        <v>0</v>
      </c>
      <c r="AE24" s="112">
        <f t="shared" si="5"/>
        <v>0</v>
      </c>
      <c r="AF24" s="112">
        <f t="shared" si="6"/>
        <v>-1</v>
      </c>
      <c r="AG24" s="112">
        <f t="shared" si="7"/>
        <v>1</v>
      </c>
      <c r="AH24" s="112">
        <f t="shared" si="8"/>
        <v>0</v>
      </c>
      <c r="AI24" s="112">
        <f t="shared" si="9"/>
        <v>0</v>
      </c>
      <c r="AJ24" s="112">
        <f t="shared" si="10"/>
        <v>0</v>
      </c>
      <c r="AK24" s="7"/>
      <c r="AL24" s="7">
        <f t="shared" si="11"/>
        <v>285</v>
      </c>
      <c r="AM24" s="7">
        <v>570401</v>
      </c>
      <c r="AN24" s="7">
        <v>77</v>
      </c>
    </row>
    <row r="25" spans="1:40" ht="63" x14ac:dyDescent="0.25">
      <c r="A25" s="38">
        <f t="shared" si="2"/>
        <v>14</v>
      </c>
      <c r="B25" s="44">
        <v>610006</v>
      </c>
      <c r="C25" s="44" t="s">
        <v>323</v>
      </c>
      <c r="D25" s="194" t="s">
        <v>324</v>
      </c>
      <c r="E25" s="12" t="s">
        <v>325</v>
      </c>
      <c r="F25" s="223">
        <v>462</v>
      </c>
      <c r="G25" s="223">
        <v>460</v>
      </c>
      <c r="H25" s="189">
        <v>483</v>
      </c>
      <c r="I25" s="325">
        <v>449</v>
      </c>
      <c r="J25" s="223">
        <v>449</v>
      </c>
      <c r="K25" s="189">
        <v>539</v>
      </c>
      <c r="L25" s="223">
        <f t="shared" si="3"/>
        <v>573</v>
      </c>
      <c r="M25" s="189">
        <v>486</v>
      </c>
      <c r="N25" s="219">
        <f t="shared" si="0"/>
        <v>486</v>
      </c>
      <c r="O25" s="87">
        <v>486</v>
      </c>
      <c r="P25" s="219">
        <v>486</v>
      </c>
      <c r="Q25" s="107"/>
      <c r="R25" s="80"/>
      <c r="S25" s="80"/>
      <c r="T25" s="101">
        <f t="shared" si="1"/>
        <v>486</v>
      </c>
      <c r="U25" s="41"/>
      <c r="V25" s="3"/>
      <c r="W25" s="100">
        <v>462</v>
      </c>
      <c r="X25" s="100">
        <v>460</v>
      </c>
      <c r="Y25" s="7">
        <v>483</v>
      </c>
      <c r="Z25" s="7">
        <v>539</v>
      </c>
      <c r="AA25" s="7">
        <v>486</v>
      </c>
      <c r="AB25" s="7">
        <v>486</v>
      </c>
      <c r="AC25" s="7">
        <v>486</v>
      </c>
      <c r="AD25" s="112">
        <f t="shared" si="4"/>
        <v>0</v>
      </c>
      <c r="AE25" s="112">
        <f t="shared" si="5"/>
        <v>0</v>
      </c>
      <c r="AF25" s="112">
        <f t="shared" si="6"/>
        <v>-34</v>
      </c>
      <c r="AG25" s="112">
        <f t="shared" si="7"/>
        <v>34</v>
      </c>
      <c r="AH25" s="112">
        <f t="shared" si="8"/>
        <v>0</v>
      </c>
      <c r="AI25" s="112">
        <f t="shared" si="9"/>
        <v>0</v>
      </c>
      <c r="AJ25" s="112">
        <f t="shared" si="10"/>
        <v>0</v>
      </c>
      <c r="AK25" s="7"/>
      <c r="AL25" s="7">
        <f t="shared" si="11"/>
        <v>449</v>
      </c>
      <c r="AM25" s="7">
        <v>580003</v>
      </c>
      <c r="AN25" s="7">
        <v>404</v>
      </c>
    </row>
    <row r="26" spans="1:40" ht="63" x14ac:dyDescent="0.25">
      <c r="A26" s="38">
        <f t="shared" si="2"/>
        <v>15</v>
      </c>
      <c r="B26" s="44">
        <v>620030</v>
      </c>
      <c r="C26" s="44" t="s">
        <v>528</v>
      </c>
      <c r="D26" s="44" t="s">
        <v>529</v>
      </c>
      <c r="E26" s="12" t="s">
        <v>530</v>
      </c>
      <c r="F26" s="291">
        <v>125</v>
      </c>
      <c r="G26" s="291">
        <v>124</v>
      </c>
      <c r="H26" s="189">
        <v>127</v>
      </c>
      <c r="I26" s="325">
        <v>126</v>
      </c>
      <c r="J26" s="291">
        <v>126</v>
      </c>
      <c r="K26" s="299">
        <v>132</v>
      </c>
      <c r="L26" s="223">
        <f t="shared" si="3"/>
        <v>133</v>
      </c>
      <c r="M26" s="189">
        <v>127</v>
      </c>
      <c r="N26" s="219">
        <f t="shared" si="0"/>
        <v>127</v>
      </c>
      <c r="O26" s="87">
        <v>127</v>
      </c>
      <c r="P26" s="219">
        <v>127</v>
      </c>
      <c r="Q26" s="107"/>
      <c r="R26" s="80"/>
      <c r="S26" s="80"/>
      <c r="T26" s="101">
        <f t="shared" si="1"/>
        <v>127</v>
      </c>
      <c r="U26" s="41"/>
      <c r="W26" s="100">
        <v>125</v>
      </c>
      <c r="X26" s="100">
        <v>124</v>
      </c>
      <c r="Y26" s="7">
        <v>127</v>
      </c>
      <c r="Z26" s="7">
        <v>132</v>
      </c>
      <c r="AA26" s="7">
        <v>127</v>
      </c>
      <c r="AB26" s="7">
        <v>127</v>
      </c>
      <c r="AC26" s="7">
        <v>127</v>
      </c>
      <c r="AD26" s="112">
        <f t="shared" si="4"/>
        <v>0</v>
      </c>
      <c r="AE26" s="112">
        <f t="shared" si="5"/>
        <v>0</v>
      </c>
      <c r="AF26" s="112">
        <f t="shared" si="6"/>
        <v>-1</v>
      </c>
      <c r="AG26" s="112">
        <f t="shared" si="7"/>
        <v>1</v>
      </c>
      <c r="AH26" s="112">
        <f t="shared" si="8"/>
        <v>0</v>
      </c>
      <c r="AI26" s="112">
        <f t="shared" si="9"/>
        <v>0</v>
      </c>
      <c r="AJ26" s="112">
        <f t="shared" si="10"/>
        <v>0</v>
      </c>
      <c r="AK26" s="7"/>
      <c r="AL26" s="7">
        <f t="shared" si="11"/>
        <v>126</v>
      </c>
      <c r="AM26" s="7">
        <v>580006</v>
      </c>
      <c r="AN26" s="7">
        <v>33</v>
      </c>
    </row>
    <row r="27" spans="1:40" ht="47.25" x14ac:dyDescent="0.25">
      <c r="A27" s="38">
        <f t="shared" si="2"/>
        <v>16</v>
      </c>
      <c r="B27" s="44">
        <v>640006</v>
      </c>
      <c r="C27" s="44" t="s">
        <v>326</v>
      </c>
      <c r="D27" s="44" t="s">
        <v>327</v>
      </c>
      <c r="E27" s="12" t="s">
        <v>328</v>
      </c>
      <c r="F27" s="223">
        <v>361</v>
      </c>
      <c r="G27" s="223">
        <v>359</v>
      </c>
      <c r="H27" s="189">
        <v>347</v>
      </c>
      <c r="I27" s="325">
        <v>352</v>
      </c>
      <c r="J27" s="223">
        <v>352</v>
      </c>
      <c r="K27" s="189">
        <v>372</v>
      </c>
      <c r="L27" s="223">
        <f t="shared" si="3"/>
        <v>367</v>
      </c>
      <c r="M27" s="189">
        <v>360</v>
      </c>
      <c r="N27" s="219">
        <f t="shared" si="0"/>
        <v>360</v>
      </c>
      <c r="O27" s="87">
        <v>360</v>
      </c>
      <c r="P27" s="219">
        <v>360</v>
      </c>
      <c r="Q27" s="107"/>
      <c r="R27" s="80"/>
      <c r="S27" s="80"/>
      <c r="T27" s="101">
        <f t="shared" si="1"/>
        <v>359.75</v>
      </c>
      <c r="U27" s="41"/>
      <c r="W27" s="100">
        <v>361</v>
      </c>
      <c r="X27" s="100">
        <v>359</v>
      </c>
      <c r="Y27" s="7">
        <v>347</v>
      </c>
      <c r="Z27" s="7">
        <v>372</v>
      </c>
      <c r="AA27" s="7">
        <v>360</v>
      </c>
      <c r="AB27" s="7">
        <v>360</v>
      </c>
      <c r="AC27" s="7">
        <v>360</v>
      </c>
      <c r="AD27" s="112">
        <f t="shared" si="4"/>
        <v>0</v>
      </c>
      <c r="AE27" s="112">
        <f t="shared" si="5"/>
        <v>0</v>
      </c>
      <c r="AF27" s="112">
        <f t="shared" si="6"/>
        <v>5</v>
      </c>
      <c r="AG27" s="112">
        <f t="shared" si="7"/>
        <v>-5</v>
      </c>
      <c r="AH27" s="112">
        <f t="shared" si="8"/>
        <v>0</v>
      </c>
      <c r="AI27" s="112">
        <f t="shared" si="9"/>
        <v>0</v>
      </c>
      <c r="AJ27" s="112">
        <f t="shared" si="10"/>
        <v>0</v>
      </c>
      <c r="AK27" s="7"/>
      <c r="AL27" s="7">
        <f t="shared" si="11"/>
        <v>352</v>
      </c>
      <c r="AM27" s="7">
        <v>580009</v>
      </c>
      <c r="AN27" s="7">
        <v>25</v>
      </c>
    </row>
    <row r="28" spans="1:40" ht="63" x14ac:dyDescent="0.25">
      <c r="A28" s="38">
        <f t="shared" si="2"/>
        <v>17</v>
      </c>
      <c r="B28" s="44">
        <v>640007</v>
      </c>
      <c r="C28" s="44" t="s">
        <v>329</v>
      </c>
      <c r="D28" s="44" t="s">
        <v>330</v>
      </c>
      <c r="E28" s="12" t="s">
        <v>331</v>
      </c>
      <c r="F28" s="292">
        <v>152</v>
      </c>
      <c r="G28" s="292">
        <v>152</v>
      </c>
      <c r="H28" s="189">
        <v>142</v>
      </c>
      <c r="I28" s="325">
        <v>150</v>
      </c>
      <c r="J28" s="327">
        <v>150</v>
      </c>
      <c r="K28" s="300">
        <v>142</v>
      </c>
      <c r="L28" s="223">
        <f t="shared" si="3"/>
        <v>134</v>
      </c>
      <c r="M28" s="189">
        <v>147</v>
      </c>
      <c r="N28" s="219">
        <f t="shared" si="0"/>
        <v>147</v>
      </c>
      <c r="O28" s="87">
        <v>147</v>
      </c>
      <c r="P28" s="219">
        <v>147</v>
      </c>
      <c r="Q28" s="107"/>
      <c r="R28" s="80"/>
      <c r="S28" s="80"/>
      <c r="T28" s="101">
        <f t="shared" si="1"/>
        <v>147</v>
      </c>
      <c r="U28" s="41"/>
      <c r="W28" s="100">
        <v>152</v>
      </c>
      <c r="X28" s="100">
        <v>152</v>
      </c>
      <c r="Y28" s="7">
        <v>142</v>
      </c>
      <c r="Z28" s="7">
        <v>142</v>
      </c>
      <c r="AA28" s="7">
        <v>147</v>
      </c>
      <c r="AB28" s="7">
        <v>147</v>
      </c>
      <c r="AC28" s="7">
        <v>147</v>
      </c>
      <c r="AD28" s="112">
        <f t="shared" si="4"/>
        <v>0</v>
      </c>
      <c r="AE28" s="112">
        <f t="shared" si="5"/>
        <v>0</v>
      </c>
      <c r="AF28" s="112">
        <f t="shared" si="6"/>
        <v>8</v>
      </c>
      <c r="AG28" s="112">
        <f t="shared" si="7"/>
        <v>-8</v>
      </c>
      <c r="AH28" s="112">
        <f t="shared" si="8"/>
        <v>0</v>
      </c>
      <c r="AI28" s="112">
        <f t="shared" si="9"/>
        <v>0</v>
      </c>
      <c r="AJ28" s="112">
        <f t="shared" si="10"/>
        <v>0</v>
      </c>
      <c r="AK28" s="7"/>
      <c r="AL28" s="7">
        <f t="shared" si="11"/>
        <v>150</v>
      </c>
      <c r="AM28" s="7">
        <v>590004</v>
      </c>
      <c r="AN28" s="7">
        <v>222</v>
      </c>
    </row>
    <row r="29" spans="1:40" ht="47.25" x14ac:dyDescent="0.25">
      <c r="A29" s="38">
        <f t="shared" si="2"/>
        <v>18</v>
      </c>
      <c r="B29" s="44">
        <v>650005</v>
      </c>
      <c r="C29" s="44" t="s">
        <v>264</v>
      </c>
      <c r="D29" s="44" t="s">
        <v>265</v>
      </c>
      <c r="E29" s="12" t="s">
        <v>266</v>
      </c>
      <c r="F29" s="177">
        <v>63</v>
      </c>
      <c r="G29" s="177">
        <v>63</v>
      </c>
      <c r="H29" s="189">
        <v>66</v>
      </c>
      <c r="I29" s="325">
        <v>63</v>
      </c>
      <c r="J29" s="177">
        <v>63</v>
      </c>
      <c r="K29" s="221">
        <v>68</v>
      </c>
      <c r="L29" s="223">
        <f t="shared" si="3"/>
        <v>71</v>
      </c>
      <c r="M29" s="189">
        <v>65</v>
      </c>
      <c r="N29" s="219">
        <f t="shared" si="0"/>
        <v>65</v>
      </c>
      <c r="O29" s="87">
        <v>65</v>
      </c>
      <c r="P29" s="219">
        <v>65</v>
      </c>
      <c r="Q29" s="107"/>
      <c r="R29" s="80"/>
      <c r="S29" s="80"/>
      <c r="T29" s="101">
        <f t="shared" si="1"/>
        <v>65</v>
      </c>
      <c r="U29" s="41"/>
      <c r="W29" s="100">
        <v>63</v>
      </c>
      <c r="X29" s="100">
        <v>63</v>
      </c>
      <c r="Y29" s="7">
        <v>66</v>
      </c>
      <c r="Z29" s="7">
        <v>68</v>
      </c>
      <c r="AA29" s="7">
        <v>65</v>
      </c>
      <c r="AB29" s="7">
        <v>65</v>
      </c>
      <c r="AC29" s="7">
        <v>65</v>
      </c>
      <c r="AD29" s="112">
        <f t="shared" si="4"/>
        <v>0</v>
      </c>
      <c r="AE29" s="112">
        <f t="shared" si="5"/>
        <v>0</v>
      </c>
      <c r="AF29" s="112">
        <f t="shared" si="6"/>
        <v>-3</v>
      </c>
      <c r="AG29" s="112">
        <f t="shared" si="7"/>
        <v>3</v>
      </c>
      <c r="AH29" s="112">
        <f t="shared" si="8"/>
        <v>0</v>
      </c>
      <c r="AI29" s="112">
        <f t="shared" si="9"/>
        <v>0</v>
      </c>
      <c r="AJ29" s="112">
        <f t="shared" si="10"/>
        <v>0</v>
      </c>
      <c r="AK29" s="7"/>
      <c r="AL29" s="7">
        <f t="shared" si="11"/>
        <v>63</v>
      </c>
      <c r="AM29" s="7">
        <v>600003</v>
      </c>
      <c r="AN29" s="7">
        <v>285</v>
      </c>
    </row>
    <row r="30" spans="1:40" ht="47.25" x14ac:dyDescent="0.25">
      <c r="A30" s="38">
        <f t="shared" si="2"/>
        <v>19</v>
      </c>
      <c r="B30" s="44">
        <v>650006</v>
      </c>
      <c r="C30" s="44" t="s">
        <v>332</v>
      </c>
      <c r="D30" s="44" t="s">
        <v>333</v>
      </c>
      <c r="E30" s="12" t="s">
        <v>334</v>
      </c>
      <c r="F30" s="177">
        <v>202</v>
      </c>
      <c r="G30" s="177">
        <v>202</v>
      </c>
      <c r="H30" s="189">
        <v>203</v>
      </c>
      <c r="I30" s="325">
        <v>197</v>
      </c>
      <c r="J30" s="177">
        <v>197</v>
      </c>
      <c r="K30" s="221">
        <v>217</v>
      </c>
      <c r="L30" s="223">
        <f t="shared" si="3"/>
        <v>223</v>
      </c>
      <c r="M30" s="189">
        <v>206</v>
      </c>
      <c r="N30" s="219">
        <f t="shared" si="0"/>
        <v>206</v>
      </c>
      <c r="O30" s="87">
        <v>206</v>
      </c>
      <c r="P30" s="219">
        <v>206</v>
      </c>
      <c r="Q30" s="107"/>
      <c r="R30" s="80"/>
      <c r="S30" s="80"/>
      <c r="T30" s="101">
        <f t="shared" si="1"/>
        <v>206</v>
      </c>
      <c r="U30" s="41"/>
      <c r="W30" s="100">
        <v>202</v>
      </c>
      <c r="X30" s="100">
        <v>202</v>
      </c>
      <c r="Y30" s="7">
        <v>203</v>
      </c>
      <c r="Z30" s="7">
        <v>217</v>
      </c>
      <c r="AA30" s="7">
        <v>206</v>
      </c>
      <c r="AB30" s="7">
        <v>206</v>
      </c>
      <c r="AC30" s="7">
        <v>206</v>
      </c>
      <c r="AD30" s="112">
        <f t="shared" si="4"/>
        <v>0</v>
      </c>
      <c r="AE30" s="112">
        <f t="shared" si="5"/>
        <v>0</v>
      </c>
      <c r="AF30" s="112">
        <f t="shared" si="6"/>
        <v>-6</v>
      </c>
      <c r="AG30" s="112">
        <f t="shared" si="7"/>
        <v>6</v>
      </c>
      <c r="AH30" s="112">
        <f t="shared" si="8"/>
        <v>0</v>
      </c>
      <c r="AI30" s="112">
        <f t="shared" si="9"/>
        <v>0</v>
      </c>
      <c r="AJ30" s="112">
        <f t="shared" si="10"/>
        <v>0</v>
      </c>
      <c r="AK30" s="7"/>
      <c r="AL30" s="7">
        <f t="shared" si="11"/>
        <v>197</v>
      </c>
      <c r="AM30" s="7">
        <v>600008</v>
      </c>
      <c r="AN30" s="7">
        <v>20</v>
      </c>
    </row>
    <row r="31" spans="1:40" ht="47.25" x14ac:dyDescent="0.25">
      <c r="A31" s="38">
        <f t="shared" si="2"/>
        <v>20</v>
      </c>
      <c r="B31" s="44">
        <v>660003</v>
      </c>
      <c r="C31" s="44" t="s">
        <v>335</v>
      </c>
      <c r="D31" s="44" t="s">
        <v>336</v>
      </c>
      <c r="E31" s="12" t="s">
        <v>337</v>
      </c>
      <c r="F31" s="223">
        <v>319</v>
      </c>
      <c r="G31" s="223">
        <v>319</v>
      </c>
      <c r="H31" s="189">
        <v>310</v>
      </c>
      <c r="I31" s="325">
        <v>317</v>
      </c>
      <c r="J31" s="177">
        <v>317</v>
      </c>
      <c r="K31" s="221">
        <v>297</v>
      </c>
      <c r="L31" s="223">
        <f t="shared" si="3"/>
        <v>290</v>
      </c>
      <c r="M31" s="189">
        <v>311</v>
      </c>
      <c r="N31" s="219">
        <f t="shared" si="0"/>
        <v>311</v>
      </c>
      <c r="O31" s="87">
        <v>311</v>
      </c>
      <c r="P31" s="219">
        <v>311</v>
      </c>
      <c r="Q31" s="107"/>
      <c r="R31" s="80"/>
      <c r="S31" s="80"/>
      <c r="T31" s="101">
        <f t="shared" si="1"/>
        <v>311.25</v>
      </c>
      <c r="U31" s="41"/>
      <c r="W31" s="100">
        <v>319</v>
      </c>
      <c r="X31" s="100">
        <v>319</v>
      </c>
      <c r="Y31" s="7">
        <v>310</v>
      </c>
      <c r="Z31" s="7">
        <v>297</v>
      </c>
      <c r="AA31" s="7">
        <v>311</v>
      </c>
      <c r="AB31" s="7">
        <v>311</v>
      </c>
      <c r="AC31" s="7">
        <v>311</v>
      </c>
      <c r="AD31" s="112">
        <f t="shared" si="4"/>
        <v>0</v>
      </c>
      <c r="AE31" s="112">
        <f t="shared" si="5"/>
        <v>0</v>
      </c>
      <c r="AF31" s="112">
        <f t="shared" si="6"/>
        <v>7</v>
      </c>
      <c r="AG31" s="112">
        <f t="shared" si="7"/>
        <v>-7</v>
      </c>
      <c r="AH31" s="112">
        <f t="shared" si="8"/>
        <v>0</v>
      </c>
      <c r="AI31" s="112">
        <f t="shared" si="9"/>
        <v>0</v>
      </c>
      <c r="AJ31" s="112">
        <f t="shared" si="10"/>
        <v>0</v>
      </c>
      <c r="AK31" s="7"/>
      <c r="AL31" s="7">
        <f t="shared" si="11"/>
        <v>317</v>
      </c>
      <c r="AM31" s="7">
        <v>600401</v>
      </c>
      <c r="AN31" s="7">
        <v>55</v>
      </c>
    </row>
    <row r="32" spans="1:40" ht="47.25" x14ac:dyDescent="0.25">
      <c r="A32" s="38">
        <f t="shared" si="2"/>
        <v>21</v>
      </c>
      <c r="B32" s="44">
        <v>670007</v>
      </c>
      <c r="C32" s="44" t="s">
        <v>338</v>
      </c>
      <c r="D32" s="44" t="s">
        <v>339</v>
      </c>
      <c r="E32" s="12" t="s">
        <v>340</v>
      </c>
      <c r="F32" s="223">
        <v>305</v>
      </c>
      <c r="G32" s="223">
        <v>305</v>
      </c>
      <c r="H32" s="189">
        <v>319</v>
      </c>
      <c r="I32" s="325">
        <v>310</v>
      </c>
      <c r="J32" s="223">
        <v>310</v>
      </c>
      <c r="K32" s="189">
        <v>313</v>
      </c>
      <c r="L32" s="223">
        <f t="shared" si="3"/>
        <v>322</v>
      </c>
      <c r="M32" s="189">
        <v>311</v>
      </c>
      <c r="N32" s="219">
        <f t="shared" si="0"/>
        <v>311</v>
      </c>
      <c r="O32" s="87">
        <v>311</v>
      </c>
      <c r="P32" s="219">
        <v>311</v>
      </c>
      <c r="Q32" s="107"/>
      <c r="R32" s="80"/>
      <c r="S32" s="80"/>
      <c r="T32" s="101">
        <f t="shared" si="1"/>
        <v>310.5</v>
      </c>
      <c r="U32" s="41"/>
      <c r="W32" s="100">
        <v>305</v>
      </c>
      <c r="X32" s="100">
        <v>305</v>
      </c>
      <c r="Y32" s="7">
        <v>319</v>
      </c>
      <c r="Z32" s="7">
        <v>313</v>
      </c>
      <c r="AA32" s="7">
        <v>311</v>
      </c>
      <c r="AB32" s="7">
        <v>311</v>
      </c>
      <c r="AC32" s="7">
        <v>311</v>
      </c>
      <c r="AD32" s="112">
        <f t="shared" si="4"/>
        <v>0</v>
      </c>
      <c r="AE32" s="112">
        <f t="shared" si="5"/>
        <v>0</v>
      </c>
      <c r="AF32" s="112">
        <f t="shared" si="6"/>
        <v>-9</v>
      </c>
      <c r="AG32" s="112">
        <f t="shared" si="7"/>
        <v>9</v>
      </c>
      <c r="AH32" s="112">
        <f t="shared" si="8"/>
        <v>0</v>
      </c>
      <c r="AI32" s="112">
        <f t="shared" si="9"/>
        <v>0</v>
      </c>
      <c r="AJ32" s="112">
        <f t="shared" si="10"/>
        <v>0</v>
      </c>
      <c r="AK32" s="7"/>
      <c r="AL32" s="7">
        <f t="shared" si="11"/>
        <v>310</v>
      </c>
      <c r="AM32" s="7">
        <v>610006</v>
      </c>
      <c r="AN32" s="7">
        <v>449</v>
      </c>
    </row>
    <row r="33" spans="1:40" ht="47.25" x14ac:dyDescent="0.25">
      <c r="A33" s="38">
        <f t="shared" si="2"/>
        <v>22</v>
      </c>
      <c r="B33" s="44">
        <v>680005</v>
      </c>
      <c r="C33" s="44" t="s">
        <v>341</v>
      </c>
      <c r="D33" s="44" t="s">
        <v>342</v>
      </c>
      <c r="E33" s="12" t="s">
        <v>343</v>
      </c>
      <c r="F33" s="223">
        <v>271</v>
      </c>
      <c r="G33" s="223">
        <v>270</v>
      </c>
      <c r="H33" s="189">
        <v>267</v>
      </c>
      <c r="I33" s="325">
        <v>264</v>
      </c>
      <c r="J33" s="223">
        <v>264</v>
      </c>
      <c r="K33" s="189">
        <v>261</v>
      </c>
      <c r="L33" s="223">
        <f t="shared" si="3"/>
        <v>264</v>
      </c>
      <c r="M33" s="189">
        <v>267</v>
      </c>
      <c r="N33" s="219">
        <f t="shared" si="0"/>
        <v>267</v>
      </c>
      <c r="O33" s="87">
        <v>267</v>
      </c>
      <c r="P33" s="219">
        <v>267</v>
      </c>
      <c r="Q33" s="107"/>
      <c r="R33" s="80"/>
      <c r="S33" s="80"/>
      <c r="T33" s="101">
        <f t="shared" si="1"/>
        <v>267.25</v>
      </c>
      <c r="U33" s="41"/>
      <c r="W33" s="100">
        <v>271</v>
      </c>
      <c r="X33" s="100">
        <v>270</v>
      </c>
      <c r="Y33" s="7">
        <v>267</v>
      </c>
      <c r="Z33" s="7">
        <v>261</v>
      </c>
      <c r="AA33" s="7">
        <v>267</v>
      </c>
      <c r="AB33" s="7">
        <v>267</v>
      </c>
      <c r="AC33" s="7">
        <v>267</v>
      </c>
      <c r="AD33" s="112">
        <f t="shared" si="4"/>
        <v>0</v>
      </c>
      <c r="AE33" s="112">
        <f t="shared" si="5"/>
        <v>0</v>
      </c>
      <c r="AF33" s="112">
        <f t="shared" si="6"/>
        <v>-3</v>
      </c>
      <c r="AG33" s="112">
        <f t="shared" si="7"/>
        <v>3</v>
      </c>
      <c r="AH33" s="112">
        <f t="shared" si="8"/>
        <v>0</v>
      </c>
      <c r="AI33" s="112">
        <f t="shared" si="9"/>
        <v>0</v>
      </c>
      <c r="AJ33" s="112">
        <f t="shared" si="10"/>
        <v>0</v>
      </c>
      <c r="AK33" s="7"/>
      <c r="AL33" s="7">
        <f t="shared" si="11"/>
        <v>264</v>
      </c>
      <c r="AM33" s="7">
        <v>620017</v>
      </c>
      <c r="AN33" s="7">
        <v>126</v>
      </c>
    </row>
    <row r="34" spans="1:40" ht="63" x14ac:dyDescent="0.25">
      <c r="A34" s="38">
        <f t="shared" si="2"/>
        <v>23</v>
      </c>
      <c r="B34" s="44">
        <v>690004</v>
      </c>
      <c r="C34" s="44" t="s">
        <v>344</v>
      </c>
      <c r="D34" s="44" t="s">
        <v>345</v>
      </c>
      <c r="E34" s="12" t="s">
        <v>346</v>
      </c>
      <c r="F34" s="223">
        <v>268</v>
      </c>
      <c r="G34" s="223">
        <v>268</v>
      </c>
      <c r="H34" s="189">
        <v>265</v>
      </c>
      <c r="I34" s="325">
        <v>255</v>
      </c>
      <c r="J34" s="223">
        <v>255</v>
      </c>
      <c r="K34" s="189">
        <v>258</v>
      </c>
      <c r="L34" s="223">
        <f t="shared" si="3"/>
        <v>268</v>
      </c>
      <c r="M34" s="189">
        <v>265</v>
      </c>
      <c r="N34" s="219">
        <f t="shared" si="0"/>
        <v>265</v>
      </c>
      <c r="O34" s="87">
        <v>265</v>
      </c>
      <c r="P34" s="219">
        <v>265</v>
      </c>
      <c r="Q34" s="107"/>
      <c r="R34" s="80"/>
      <c r="S34" s="80"/>
      <c r="T34" s="101">
        <f t="shared" si="1"/>
        <v>264.75</v>
      </c>
      <c r="U34" s="41"/>
      <c r="W34" s="100">
        <v>268</v>
      </c>
      <c r="X34" s="100">
        <v>268</v>
      </c>
      <c r="Y34" s="7">
        <v>265</v>
      </c>
      <c r="Z34" s="7">
        <v>258</v>
      </c>
      <c r="AA34" s="7">
        <v>265</v>
      </c>
      <c r="AB34" s="7">
        <v>265</v>
      </c>
      <c r="AC34" s="7">
        <v>265</v>
      </c>
      <c r="AD34" s="112">
        <f t="shared" si="4"/>
        <v>0</v>
      </c>
      <c r="AE34" s="112">
        <f t="shared" si="5"/>
        <v>0</v>
      </c>
      <c r="AF34" s="112">
        <f t="shared" si="6"/>
        <v>-10</v>
      </c>
      <c r="AG34" s="112">
        <f t="shared" si="7"/>
        <v>10</v>
      </c>
      <c r="AH34" s="112">
        <f t="shared" si="8"/>
        <v>0</v>
      </c>
      <c r="AI34" s="112">
        <f t="shared" si="9"/>
        <v>0</v>
      </c>
      <c r="AJ34" s="112">
        <f t="shared" si="10"/>
        <v>0</v>
      </c>
      <c r="AK34" s="7"/>
      <c r="AL34" s="7">
        <f t="shared" si="11"/>
        <v>255</v>
      </c>
      <c r="AM34" s="7">
        <v>620030</v>
      </c>
      <c r="AN34" s="7">
        <v>126</v>
      </c>
    </row>
    <row r="35" spans="1:40" ht="47.25" x14ac:dyDescent="0.25">
      <c r="A35" s="38">
        <f t="shared" si="2"/>
        <v>24</v>
      </c>
      <c r="B35" s="44">
        <v>700001</v>
      </c>
      <c r="C35" s="44" t="s">
        <v>267</v>
      </c>
      <c r="D35" s="44" t="s">
        <v>268</v>
      </c>
      <c r="E35" s="12" t="s">
        <v>269</v>
      </c>
      <c r="F35" s="290">
        <v>123</v>
      </c>
      <c r="G35" s="290">
        <v>123</v>
      </c>
      <c r="H35" s="189">
        <v>116</v>
      </c>
      <c r="I35" s="325">
        <v>120</v>
      </c>
      <c r="J35" s="290">
        <v>120</v>
      </c>
      <c r="K35" s="298">
        <v>114</v>
      </c>
      <c r="L35" s="223">
        <f t="shared" si="3"/>
        <v>110</v>
      </c>
      <c r="M35" s="189">
        <v>119</v>
      </c>
      <c r="N35" s="219">
        <f t="shared" si="0"/>
        <v>119</v>
      </c>
      <c r="O35" s="87">
        <v>119</v>
      </c>
      <c r="P35" s="219">
        <v>119</v>
      </c>
      <c r="Q35" s="107"/>
      <c r="R35" s="80"/>
      <c r="S35" s="80"/>
      <c r="T35" s="101">
        <f t="shared" si="1"/>
        <v>119</v>
      </c>
      <c r="U35" s="41"/>
      <c r="W35" s="100">
        <v>123</v>
      </c>
      <c r="X35" s="100">
        <v>123</v>
      </c>
      <c r="Y35" s="7">
        <v>116</v>
      </c>
      <c r="Z35" s="7">
        <v>114</v>
      </c>
      <c r="AA35" s="7">
        <v>119</v>
      </c>
      <c r="AB35" s="7">
        <v>119</v>
      </c>
      <c r="AC35" s="7">
        <v>119</v>
      </c>
      <c r="AD35" s="112">
        <f t="shared" si="4"/>
        <v>0</v>
      </c>
      <c r="AE35" s="112">
        <f t="shared" si="5"/>
        <v>0</v>
      </c>
      <c r="AF35" s="112">
        <f t="shared" si="6"/>
        <v>4</v>
      </c>
      <c r="AG35" s="112">
        <f t="shared" si="7"/>
        <v>-4</v>
      </c>
      <c r="AH35" s="112">
        <f t="shared" si="8"/>
        <v>0</v>
      </c>
      <c r="AI35" s="112">
        <f t="shared" si="9"/>
        <v>0</v>
      </c>
      <c r="AJ35" s="112">
        <f t="shared" si="10"/>
        <v>0</v>
      </c>
      <c r="AK35" s="7"/>
      <c r="AL35" s="7">
        <f t="shared" si="11"/>
        <v>120</v>
      </c>
      <c r="AM35" s="7">
        <v>640006</v>
      </c>
      <c r="AN35" s="7">
        <v>352</v>
      </c>
    </row>
    <row r="36" spans="1:40" ht="47.25" x14ac:dyDescent="0.25">
      <c r="A36" s="38">
        <f t="shared" si="2"/>
        <v>25</v>
      </c>
      <c r="B36" s="44">
        <v>700006</v>
      </c>
      <c r="C36" s="44" t="s">
        <v>347</v>
      </c>
      <c r="D36" s="44" t="s">
        <v>348</v>
      </c>
      <c r="E36" s="12" t="s">
        <v>349</v>
      </c>
      <c r="F36" s="223">
        <v>220</v>
      </c>
      <c r="G36" s="223">
        <v>220</v>
      </c>
      <c r="H36" s="189">
        <v>221</v>
      </c>
      <c r="I36" s="325">
        <v>219</v>
      </c>
      <c r="J36" s="223">
        <v>219</v>
      </c>
      <c r="K36" s="189">
        <v>226</v>
      </c>
      <c r="L36" s="223">
        <f t="shared" si="3"/>
        <v>228</v>
      </c>
      <c r="M36" s="189">
        <v>222</v>
      </c>
      <c r="N36" s="219">
        <f t="shared" si="0"/>
        <v>222</v>
      </c>
      <c r="O36" s="87">
        <v>222</v>
      </c>
      <c r="P36" s="219">
        <v>222</v>
      </c>
      <c r="Q36" s="107"/>
      <c r="R36" s="80"/>
      <c r="S36" s="80"/>
      <c r="T36" s="101">
        <f t="shared" si="1"/>
        <v>221.75</v>
      </c>
      <c r="U36" s="41"/>
      <c r="W36" s="100">
        <v>220</v>
      </c>
      <c r="X36" s="100">
        <v>220</v>
      </c>
      <c r="Y36" s="7">
        <v>221</v>
      </c>
      <c r="Z36" s="7">
        <v>226</v>
      </c>
      <c r="AA36" s="7">
        <v>222</v>
      </c>
      <c r="AB36" s="7">
        <v>222</v>
      </c>
      <c r="AC36" s="7">
        <v>222</v>
      </c>
      <c r="AD36" s="112">
        <f t="shared" si="4"/>
        <v>0</v>
      </c>
      <c r="AE36" s="112">
        <f t="shared" si="5"/>
        <v>0</v>
      </c>
      <c r="AF36" s="112">
        <f t="shared" si="6"/>
        <v>-2</v>
      </c>
      <c r="AG36" s="112">
        <f t="shared" si="7"/>
        <v>2</v>
      </c>
      <c r="AH36" s="112">
        <f t="shared" si="8"/>
        <v>0</v>
      </c>
      <c r="AI36" s="112">
        <f t="shared" si="9"/>
        <v>0</v>
      </c>
      <c r="AJ36" s="112">
        <f t="shared" si="10"/>
        <v>0</v>
      </c>
      <c r="AK36" s="7"/>
      <c r="AL36" s="7">
        <f t="shared" si="11"/>
        <v>219</v>
      </c>
      <c r="AM36" s="7">
        <v>640007</v>
      </c>
      <c r="AN36" s="7">
        <v>150</v>
      </c>
    </row>
    <row r="37" spans="1:40" ht="63" x14ac:dyDescent="0.25">
      <c r="A37" s="38">
        <f t="shared" si="2"/>
        <v>26</v>
      </c>
      <c r="B37" s="44">
        <v>710004</v>
      </c>
      <c r="C37" s="44" t="s">
        <v>350</v>
      </c>
      <c r="D37" s="44" t="s">
        <v>351</v>
      </c>
      <c r="E37" s="12" t="s">
        <v>352</v>
      </c>
      <c r="F37" s="223">
        <v>637</v>
      </c>
      <c r="G37" s="223">
        <v>636</v>
      </c>
      <c r="H37" s="189">
        <v>646</v>
      </c>
      <c r="I37" s="325">
        <v>641</v>
      </c>
      <c r="J37" s="223">
        <v>641</v>
      </c>
      <c r="K37" s="189">
        <v>649</v>
      </c>
      <c r="L37" s="223">
        <f t="shared" si="3"/>
        <v>654</v>
      </c>
      <c r="M37" s="189">
        <v>642</v>
      </c>
      <c r="N37" s="219">
        <f t="shared" si="0"/>
        <v>642</v>
      </c>
      <c r="O37" s="87">
        <v>642</v>
      </c>
      <c r="P37" s="219">
        <v>642</v>
      </c>
      <c r="Q37" s="107"/>
      <c r="R37" s="80"/>
      <c r="S37" s="80"/>
      <c r="T37" s="101">
        <f t="shared" si="1"/>
        <v>642</v>
      </c>
      <c r="U37" s="41"/>
      <c r="W37" s="100">
        <v>637</v>
      </c>
      <c r="X37" s="100">
        <v>636</v>
      </c>
      <c r="Y37" s="7">
        <v>646</v>
      </c>
      <c r="Z37" s="7">
        <v>649</v>
      </c>
      <c r="AA37" s="7">
        <v>642</v>
      </c>
      <c r="AB37" s="7">
        <v>642</v>
      </c>
      <c r="AC37" s="7">
        <v>642</v>
      </c>
      <c r="AD37" s="112">
        <f t="shared" si="4"/>
        <v>0</v>
      </c>
      <c r="AE37" s="112">
        <f t="shared" si="5"/>
        <v>0</v>
      </c>
      <c r="AF37" s="112">
        <f t="shared" si="6"/>
        <v>-5</v>
      </c>
      <c r="AG37" s="112">
        <f t="shared" si="7"/>
        <v>5</v>
      </c>
      <c r="AH37" s="112">
        <f t="shared" si="8"/>
        <v>0</v>
      </c>
      <c r="AI37" s="112">
        <f t="shared" si="9"/>
        <v>0</v>
      </c>
      <c r="AJ37" s="112">
        <f t="shared" si="10"/>
        <v>0</v>
      </c>
      <c r="AK37" s="7"/>
      <c r="AL37" s="7">
        <f t="shared" si="11"/>
        <v>641</v>
      </c>
      <c r="AM37" s="7">
        <v>640401</v>
      </c>
      <c r="AN37" s="7">
        <v>73</v>
      </c>
    </row>
    <row r="38" spans="1:40" ht="63" x14ac:dyDescent="0.25">
      <c r="A38" s="38">
        <f t="shared" si="2"/>
        <v>27</v>
      </c>
      <c r="B38" s="44">
        <v>720009</v>
      </c>
      <c r="C38" s="44" t="s">
        <v>353</v>
      </c>
      <c r="D38" s="44" t="s">
        <v>354</v>
      </c>
      <c r="E38" s="12" t="s">
        <v>355</v>
      </c>
      <c r="F38" s="223">
        <v>415</v>
      </c>
      <c r="G38" s="223">
        <v>415</v>
      </c>
      <c r="H38" s="189">
        <v>407</v>
      </c>
      <c r="I38" s="325">
        <v>404</v>
      </c>
      <c r="J38" s="223">
        <v>404</v>
      </c>
      <c r="K38" s="189">
        <v>415</v>
      </c>
      <c r="L38" s="223">
        <f t="shared" si="3"/>
        <v>418</v>
      </c>
      <c r="M38" s="189">
        <v>413</v>
      </c>
      <c r="N38" s="219">
        <f t="shared" si="0"/>
        <v>413</v>
      </c>
      <c r="O38" s="87">
        <v>413</v>
      </c>
      <c r="P38" s="219">
        <v>413</v>
      </c>
      <c r="Q38" s="107"/>
      <c r="R38" s="80"/>
      <c r="S38" s="80"/>
      <c r="T38" s="101">
        <f t="shared" si="1"/>
        <v>413</v>
      </c>
      <c r="U38" s="41"/>
      <c r="W38" s="100">
        <v>415</v>
      </c>
      <c r="X38" s="100">
        <v>415</v>
      </c>
      <c r="Y38" s="7">
        <v>407</v>
      </c>
      <c r="Z38" s="7">
        <v>415</v>
      </c>
      <c r="AA38" s="7">
        <v>413</v>
      </c>
      <c r="AB38" s="7">
        <v>413</v>
      </c>
      <c r="AC38" s="7">
        <v>413</v>
      </c>
      <c r="AD38" s="112">
        <f t="shared" si="4"/>
        <v>0</v>
      </c>
      <c r="AE38" s="112">
        <f t="shared" si="5"/>
        <v>0</v>
      </c>
      <c r="AF38" s="112">
        <f t="shared" si="6"/>
        <v>-3</v>
      </c>
      <c r="AG38" s="112">
        <f t="shared" si="7"/>
        <v>3</v>
      </c>
      <c r="AH38" s="112">
        <f t="shared" si="8"/>
        <v>0</v>
      </c>
      <c r="AI38" s="112">
        <f t="shared" si="9"/>
        <v>0</v>
      </c>
      <c r="AJ38" s="112">
        <f t="shared" si="10"/>
        <v>0</v>
      </c>
      <c r="AK38" s="7"/>
      <c r="AL38" s="7">
        <f t="shared" si="11"/>
        <v>404</v>
      </c>
      <c r="AM38" s="7">
        <v>650005</v>
      </c>
      <c r="AN38" s="7">
        <v>63</v>
      </c>
    </row>
    <row r="39" spans="1:40" ht="47.25" x14ac:dyDescent="0.25">
      <c r="A39" s="38">
        <f t="shared" si="2"/>
        <v>28</v>
      </c>
      <c r="B39" s="44">
        <v>730006</v>
      </c>
      <c r="C39" s="44" t="s">
        <v>356</v>
      </c>
      <c r="D39" s="44" t="s">
        <v>357</v>
      </c>
      <c r="E39" s="12" t="s">
        <v>358</v>
      </c>
      <c r="F39" s="223">
        <v>190</v>
      </c>
      <c r="G39" s="223">
        <v>186</v>
      </c>
      <c r="H39" s="189">
        <v>188</v>
      </c>
      <c r="I39" s="325">
        <v>187</v>
      </c>
      <c r="J39" s="223">
        <v>187</v>
      </c>
      <c r="K39" s="189">
        <v>189</v>
      </c>
      <c r="L39" s="223">
        <f t="shared" si="3"/>
        <v>190</v>
      </c>
      <c r="M39" s="189">
        <v>188</v>
      </c>
      <c r="N39" s="219">
        <f t="shared" si="0"/>
        <v>188</v>
      </c>
      <c r="O39" s="87">
        <v>188</v>
      </c>
      <c r="P39" s="219">
        <v>188</v>
      </c>
      <c r="Q39" s="107"/>
      <c r="R39" s="80"/>
      <c r="S39" s="80"/>
      <c r="T39" s="101">
        <f t="shared" si="1"/>
        <v>188.25</v>
      </c>
      <c r="U39" s="41"/>
      <c r="W39" s="100">
        <v>190</v>
      </c>
      <c r="X39" s="100">
        <v>186</v>
      </c>
      <c r="Y39" s="7">
        <v>188</v>
      </c>
      <c r="Z39" s="7">
        <v>189</v>
      </c>
      <c r="AA39" s="7">
        <v>188</v>
      </c>
      <c r="AB39" s="7">
        <v>188</v>
      </c>
      <c r="AC39" s="7">
        <v>188</v>
      </c>
      <c r="AD39" s="112">
        <f t="shared" si="4"/>
        <v>0</v>
      </c>
      <c r="AE39" s="112">
        <f t="shared" si="5"/>
        <v>0</v>
      </c>
      <c r="AF39" s="112">
        <f t="shared" si="6"/>
        <v>-1</v>
      </c>
      <c r="AG39" s="112">
        <f t="shared" si="7"/>
        <v>1</v>
      </c>
      <c r="AH39" s="112">
        <f t="shared" si="8"/>
        <v>0</v>
      </c>
      <c r="AI39" s="112">
        <f t="shared" si="9"/>
        <v>0</v>
      </c>
      <c r="AJ39" s="112">
        <f t="shared" si="10"/>
        <v>0</v>
      </c>
      <c r="AK39" s="7"/>
      <c r="AL39" s="7">
        <f t="shared" si="11"/>
        <v>187</v>
      </c>
      <c r="AM39" s="7">
        <v>650006</v>
      </c>
      <c r="AN39" s="7">
        <v>197</v>
      </c>
    </row>
    <row r="40" spans="1:40" ht="47.25" x14ac:dyDescent="0.25">
      <c r="A40" s="38">
        <f t="shared" si="2"/>
        <v>29</v>
      </c>
      <c r="B40" s="44">
        <v>740008</v>
      </c>
      <c r="C40" s="44" t="s">
        <v>359</v>
      </c>
      <c r="D40" s="44" t="s">
        <v>360</v>
      </c>
      <c r="E40" s="12" t="s">
        <v>361</v>
      </c>
      <c r="F40" s="223">
        <v>543</v>
      </c>
      <c r="G40" s="223">
        <v>542</v>
      </c>
      <c r="H40" s="189">
        <v>542</v>
      </c>
      <c r="I40" s="325">
        <v>544</v>
      </c>
      <c r="J40" s="223">
        <v>544</v>
      </c>
      <c r="K40" s="189">
        <v>543</v>
      </c>
      <c r="L40" s="223">
        <f t="shared" si="3"/>
        <v>541</v>
      </c>
      <c r="M40" s="189">
        <v>543</v>
      </c>
      <c r="N40" s="219">
        <f t="shared" si="0"/>
        <v>543</v>
      </c>
      <c r="O40" s="87">
        <v>543</v>
      </c>
      <c r="P40" s="219">
        <v>543</v>
      </c>
      <c r="Q40" s="107"/>
      <c r="R40" s="80"/>
      <c r="S40" s="80"/>
      <c r="T40" s="101">
        <f t="shared" si="1"/>
        <v>542.5</v>
      </c>
      <c r="U40" s="41"/>
      <c r="W40" s="100">
        <v>543</v>
      </c>
      <c r="X40" s="100">
        <v>542</v>
      </c>
      <c r="Y40" s="7">
        <v>542</v>
      </c>
      <c r="Z40" s="7">
        <v>543</v>
      </c>
      <c r="AA40" s="7">
        <v>543</v>
      </c>
      <c r="AB40" s="7">
        <v>543</v>
      </c>
      <c r="AC40" s="7">
        <v>543</v>
      </c>
      <c r="AD40" s="112">
        <f t="shared" si="4"/>
        <v>0</v>
      </c>
      <c r="AE40" s="112">
        <f t="shared" si="5"/>
        <v>0</v>
      </c>
      <c r="AF40" s="112">
        <f t="shared" si="6"/>
        <v>2</v>
      </c>
      <c r="AG40" s="112">
        <f t="shared" si="7"/>
        <v>-2</v>
      </c>
      <c r="AH40" s="112">
        <f t="shared" si="8"/>
        <v>0</v>
      </c>
      <c r="AI40" s="112">
        <f t="shared" si="9"/>
        <v>0</v>
      </c>
      <c r="AJ40" s="112">
        <f t="shared" si="10"/>
        <v>0</v>
      </c>
      <c r="AK40" s="7"/>
      <c r="AL40" s="7">
        <f t="shared" si="11"/>
        <v>544</v>
      </c>
      <c r="AM40" s="7">
        <v>660003</v>
      </c>
      <c r="AN40" s="7">
        <v>317</v>
      </c>
    </row>
    <row r="41" spans="1:40" ht="47.25" x14ac:dyDescent="0.25">
      <c r="A41" s="38">
        <f t="shared" si="2"/>
        <v>30</v>
      </c>
      <c r="B41" s="44">
        <v>740015</v>
      </c>
      <c r="C41" s="44" t="s">
        <v>362</v>
      </c>
      <c r="D41" s="44" t="s">
        <v>363</v>
      </c>
      <c r="E41" s="12" t="s">
        <v>364</v>
      </c>
      <c r="F41" s="293">
        <v>110</v>
      </c>
      <c r="G41" s="293">
        <v>110</v>
      </c>
      <c r="H41" s="189">
        <v>105</v>
      </c>
      <c r="I41" s="325">
        <v>105</v>
      </c>
      <c r="J41" s="293">
        <v>105</v>
      </c>
      <c r="K41" s="225">
        <v>96</v>
      </c>
      <c r="L41" s="223">
        <f t="shared" si="3"/>
        <v>96</v>
      </c>
      <c r="M41" s="189">
        <v>105</v>
      </c>
      <c r="N41" s="219">
        <f t="shared" si="0"/>
        <v>105</v>
      </c>
      <c r="O41" s="87">
        <v>105</v>
      </c>
      <c r="P41" s="219">
        <v>105</v>
      </c>
      <c r="Q41" s="107"/>
      <c r="R41" s="80"/>
      <c r="S41" s="80"/>
      <c r="T41" s="101">
        <f t="shared" si="1"/>
        <v>105.25</v>
      </c>
      <c r="U41" s="41"/>
      <c r="W41" s="100">
        <v>110</v>
      </c>
      <c r="X41" s="100">
        <v>110</v>
      </c>
      <c r="Y41" s="7">
        <v>105</v>
      </c>
      <c r="Z41" s="7">
        <v>96</v>
      </c>
      <c r="AA41" s="7">
        <v>105</v>
      </c>
      <c r="AB41" s="7">
        <v>105</v>
      </c>
      <c r="AC41" s="7">
        <v>105</v>
      </c>
      <c r="AD41" s="112">
        <f t="shared" si="4"/>
        <v>0</v>
      </c>
      <c r="AE41" s="112">
        <f t="shared" si="5"/>
        <v>0</v>
      </c>
      <c r="AF41" s="112">
        <f t="shared" si="6"/>
        <v>0</v>
      </c>
      <c r="AG41" s="112">
        <f t="shared" si="7"/>
        <v>0</v>
      </c>
      <c r="AH41" s="112">
        <f t="shared" si="8"/>
        <v>0</v>
      </c>
      <c r="AI41" s="112">
        <f t="shared" si="9"/>
        <v>0</v>
      </c>
      <c r="AJ41" s="112">
        <f t="shared" si="10"/>
        <v>0</v>
      </c>
      <c r="AK41" s="7"/>
      <c r="AL41" s="7">
        <f t="shared" si="11"/>
        <v>105</v>
      </c>
      <c r="AM41" s="7">
        <v>670007</v>
      </c>
      <c r="AN41" s="7">
        <v>310</v>
      </c>
    </row>
    <row r="42" spans="1:40" ht="47.25" x14ac:dyDescent="0.25">
      <c r="A42" s="38">
        <f t="shared" si="2"/>
        <v>31</v>
      </c>
      <c r="B42" s="44">
        <v>750002</v>
      </c>
      <c r="C42" s="44" t="s">
        <v>365</v>
      </c>
      <c r="D42" s="44" t="s">
        <v>366</v>
      </c>
      <c r="E42" s="12" t="s">
        <v>367</v>
      </c>
      <c r="F42" s="223">
        <v>264</v>
      </c>
      <c r="G42" s="223">
        <v>264</v>
      </c>
      <c r="H42" s="189">
        <v>262</v>
      </c>
      <c r="I42" s="325">
        <v>262</v>
      </c>
      <c r="J42" s="223">
        <v>262</v>
      </c>
      <c r="K42" s="189">
        <v>263</v>
      </c>
      <c r="L42" s="223">
        <f t="shared" si="3"/>
        <v>263</v>
      </c>
      <c r="M42" s="189">
        <v>263</v>
      </c>
      <c r="N42" s="219">
        <f t="shared" si="0"/>
        <v>263</v>
      </c>
      <c r="O42" s="87">
        <v>263</v>
      </c>
      <c r="P42" s="219">
        <v>263</v>
      </c>
      <c r="Q42" s="107"/>
      <c r="R42" s="80"/>
      <c r="S42" s="80"/>
      <c r="T42" s="101">
        <f t="shared" si="1"/>
        <v>263.25</v>
      </c>
      <c r="U42" s="41"/>
      <c r="W42" s="100">
        <v>264</v>
      </c>
      <c r="X42" s="100">
        <v>264</v>
      </c>
      <c r="Y42" s="7">
        <v>262</v>
      </c>
      <c r="Z42" s="7">
        <v>263</v>
      </c>
      <c r="AA42" s="7">
        <v>263</v>
      </c>
      <c r="AB42" s="7">
        <v>263</v>
      </c>
      <c r="AC42" s="7">
        <v>263</v>
      </c>
      <c r="AD42" s="112">
        <f t="shared" si="4"/>
        <v>0</v>
      </c>
      <c r="AE42" s="112">
        <f t="shared" si="5"/>
        <v>0</v>
      </c>
      <c r="AF42" s="112">
        <f t="shared" si="6"/>
        <v>0</v>
      </c>
      <c r="AG42" s="112">
        <f t="shared" si="7"/>
        <v>0</v>
      </c>
      <c r="AH42" s="112">
        <f t="shared" si="8"/>
        <v>0</v>
      </c>
      <c r="AI42" s="112">
        <f t="shared" si="9"/>
        <v>0</v>
      </c>
      <c r="AJ42" s="112">
        <f t="shared" si="10"/>
        <v>0</v>
      </c>
      <c r="AK42" s="7"/>
      <c r="AL42" s="7">
        <f t="shared" si="11"/>
        <v>262</v>
      </c>
      <c r="AM42" s="7">
        <v>670401</v>
      </c>
      <c r="AN42" s="7">
        <v>74</v>
      </c>
    </row>
    <row r="43" spans="1:40" ht="63" x14ac:dyDescent="0.25">
      <c r="A43" s="38">
        <f t="shared" si="2"/>
        <v>32</v>
      </c>
      <c r="B43" s="44">
        <v>760008</v>
      </c>
      <c r="C43" s="44" t="s">
        <v>368</v>
      </c>
      <c r="D43" s="44" t="s">
        <v>369</v>
      </c>
      <c r="E43" s="12" t="s">
        <v>370</v>
      </c>
      <c r="F43" s="223">
        <v>289</v>
      </c>
      <c r="G43" s="223">
        <v>289</v>
      </c>
      <c r="H43" s="189">
        <v>290</v>
      </c>
      <c r="I43" s="325">
        <v>290</v>
      </c>
      <c r="J43" s="223">
        <v>290</v>
      </c>
      <c r="K43" s="189">
        <v>293</v>
      </c>
      <c r="L43" s="223">
        <f t="shared" si="3"/>
        <v>293</v>
      </c>
      <c r="M43" s="189">
        <v>290</v>
      </c>
      <c r="N43" s="219">
        <f t="shared" si="0"/>
        <v>290</v>
      </c>
      <c r="O43" s="87">
        <v>290</v>
      </c>
      <c r="P43" s="219">
        <v>290</v>
      </c>
      <c r="Q43" s="107"/>
      <c r="R43" s="80"/>
      <c r="S43" s="80"/>
      <c r="T43" s="101">
        <f t="shared" si="1"/>
        <v>290.25</v>
      </c>
      <c r="U43" s="41"/>
      <c r="W43" s="100">
        <v>289</v>
      </c>
      <c r="X43" s="100">
        <v>289</v>
      </c>
      <c r="Y43" s="7">
        <v>290</v>
      </c>
      <c r="Z43" s="7">
        <v>293</v>
      </c>
      <c r="AA43" s="7">
        <v>290</v>
      </c>
      <c r="AB43" s="7">
        <v>290</v>
      </c>
      <c r="AC43" s="7">
        <v>290</v>
      </c>
      <c r="AD43" s="112">
        <f t="shared" si="4"/>
        <v>0</v>
      </c>
      <c r="AE43" s="112">
        <f t="shared" si="5"/>
        <v>0</v>
      </c>
      <c r="AF43" s="112">
        <f t="shared" si="6"/>
        <v>0</v>
      </c>
      <c r="AG43" s="112">
        <f t="shared" si="7"/>
        <v>0</v>
      </c>
      <c r="AH43" s="112">
        <f t="shared" si="8"/>
        <v>0</v>
      </c>
      <c r="AI43" s="112">
        <f t="shared" si="9"/>
        <v>0</v>
      </c>
      <c r="AJ43" s="112">
        <f t="shared" si="10"/>
        <v>0</v>
      </c>
      <c r="AK43" s="7"/>
      <c r="AL43" s="7">
        <f t="shared" si="11"/>
        <v>290</v>
      </c>
      <c r="AM43" s="7">
        <v>680005</v>
      </c>
      <c r="AN43" s="7">
        <v>264</v>
      </c>
    </row>
    <row r="44" spans="1:40" ht="63" x14ac:dyDescent="0.25">
      <c r="A44" s="38">
        <f t="shared" si="2"/>
        <v>33</v>
      </c>
      <c r="B44" s="44">
        <v>770001</v>
      </c>
      <c r="C44" s="44" t="s">
        <v>371</v>
      </c>
      <c r="D44" s="44" t="s">
        <v>372</v>
      </c>
      <c r="E44" s="12" t="s">
        <v>373</v>
      </c>
      <c r="F44" s="292">
        <v>239</v>
      </c>
      <c r="G44" s="292">
        <v>238</v>
      </c>
      <c r="H44" s="189">
        <v>239</v>
      </c>
      <c r="I44" s="325">
        <v>236</v>
      </c>
      <c r="J44" s="292">
        <v>236</v>
      </c>
      <c r="K44" s="301">
        <v>241</v>
      </c>
      <c r="L44" s="223">
        <f t="shared" si="3"/>
        <v>244</v>
      </c>
      <c r="M44" s="189">
        <v>239</v>
      </c>
      <c r="N44" s="219">
        <f t="shared" ref="N44:N75" si="12">ROUND((F44+G44+J44+L44)/4,0)</f>
        <v>239</v>
      </c>
      <c r="O44" s="87">
        <v>239</v>
      </c>
      <c r="P44" s="219">
        <v>239</v>
      </c>
      <c r="Q44" s="107"/>
      <c r="R44" s="80"/>
      <c r="S44" s="80"/>
      <c r="T44" s="101">
        <f t="shared" ref="T44:T75" si="13">(F44+G44+J44+L44)/4</f>
        <v>239.25</v>
      </c>
      <c r="U44" s="41"/>
      <c r="W44" s="100">
        <v>239</v>
      </c>
      <c r="X44" s="100">
        <v>238</v>
      </c>
      <c r="Y44" s="7">
        <v>239</v>
      </c>
      <c r="Z44" s="7">
        <v>241</v>
      </c>
      <c r="AA44" s="7">
        <v>239</v>
      </c>
      <c r="AB44" s="7">
        <v>239</v>
      </c>
      <c r="AC44" s="7">
        <v>239</v>
      </c>
      <c r="AD44" s="112">
        <f t="shared" si="4"/>
        <v>0</v>
      </c>
      <c r="AE44" s="112">
        <f t="shared" si="5"/>
        <v>0</v>
      </c>
      <c r="AF44" s="112">
        <f t="shared" si="6"/>
        <v>-3</v>
      </c>
      <c r="AG44" s="112">
        <f t="shared" si="7"/>
        <v>3</v>
      </c>
      <c r="AH44" s="112">
        <f t="shared" si="8"/>
        <v>0</v>
      </c>
      <c r="AI44" s="112">
        <f t="shared" si="9"/>
        <v>0</v>
      </c>
      <c r="AJ44" s="112">
        <f t="shared" si="10"/>
        <v>0</v>
      </c>
      <c r="AK44" s="7"/>
      <c r="AL44" s="7">
        <f t="shared" si="11"/>
        <v>236</v>
      </c>
      <c r="AM44" s="7">
        <v>690004</v>
      </c>
      <c r="AN44" s="7">
        <v>255</v>
      </c>
    </row>
    <row r="45" spans="1:40" ht="47.25" x14ac:dyDescent="0.25">
      <c r="A45" s="38">
        <f t="shared" si="2"/>
        <v>34</v>
      </c>
      <c r="B45" s="44">
        <v>770004</v>
      </c>
      <c r="C45" s="44" t="s">
        <v>374</v>
      </c>
      <c r="D45" s="44" t="s">
        <v>375</v>
      </c>
      <c r="E45" s="12" t="s">
        <v>376</v>
      </c>
      <c r="F45" s="223">
        <v>262</v>
      </c>
      <c r="G45" s="223">
        <v>262</v>
      </c>
      <c r="H45" s="189">
        <v>252</v>
      </c>
      <c r="I45" s="325">
        <v>249</v>
      </c>
      <c r="J45" s="223">
        <v>249</v>
      </c>
      <c r="K45" s="189">
        <v>233</v>
      </c>
      <c r="L45" s="223">
        <f t="shared" si="3"/>
        <v>236</v>
      </c>
      <c r="M45" s="189">
        <v>252</v>
      </c>
      <c r="N45" s="219">
        <f t="shared" si="12"/>
        <v>252</v>
      </c>
      <c r="O45" s="87">
        <v>252</v>
      </c>
      <c r="P45" s="219">
        <v>252</v>
      </c>
      <c r="Q45" s="107"/>
      <c r="R45" s="80"/>
      <c r="S45" s="80"/>
      <c r="T45" s="101">
        <f t="shared" si="13"/>
        <v>252.25</v>
      </c>
      <c r="U45" s="41"/>
      <c r="W45" s="100">
        <v>262</v>
      </c>
      <c r="X45" s="100">
        <v>262</v>
      </c>
      <c r="Y45" s="7">
        <v>252</v>
      </c>
      <c r="Z45" s="7">
        <v>233</v>
      </c>
      <c r="AA45" s="7">
        <v>252</v>
      </c>
      <c r="AB45" s="7">
        <v>252</v>
      </c>
      <c r="AC45" s="7">
        <v>252</v>
      </c>
      <c r="AD45" s="112">
        <f t="shared" ref="AD45:AD76" si="14">F45-W45</f>
        <v>0</v>
      </c>
      <c r="AE45" s="112">
        <f t="shared" si="5"/>
        <v>0</v>
      </c>
      <c r="AF45" s="112">
        <f t="shared" si="6"/>
        <v>-3</v>
      </c>
      <c r="AG45" s="112">
        <f t="shared" si="7"/>
        <v>3</v>
      </c>
      <c r="AH45" s="112">
        <f t="shared" si="8"/>
        <v>0</v>
      </c>
      <c r="AI45" s="112">
        <f t="shared" si="9"/>
        <v>0</v>
      </c>
      <c r="AJ45" s="112">
        <f t="shared" si="10"/>
        <v>0</v>
      </c>
      <c r="AK45" s="7"/>
      <c r="AL45" s="7">
        <f t="shared" si="11"/>
        <v>249</v>
      </c>
      <c r="AM45" s="7">
        <v>700001</v>
      </c>
      <c r="AN45" s="7">
        <v>120</v>
      </c>
    </row>
    <row r="46" spans="1:40" ht="63" x14ac:dyDescent="0.25">
      <c r="A46" s="38">
        <f t="shared" si="2"/>
        <v>35</v>
      </c>
      <c r="B46" s="44">
        <v>780005</v>
      </c>
      <c r="C46" s="44" t="s">
        <v>377</v>
      </c>
      <c r="D46" s="44" t="s">
        <v>378</v>
      </c>
      <c r="E46" s="12" t="s">
        <v>379</v>
      </c>
      <c r="F46" s="223">
        <v>289</v>
      </c>
      <c r="G46" s="223">
        <v>288</v>
      </c>
      <c r="H46" s="189">
        <v>286</v>
      </c>
      <c r="I46" s="325">
        <v>285</v>
      </c>
      <c r="J46" s="223">
        <v>285</v>
      </c>
      <c r="K46" s="189">
        <v>282</v>
      </c>
      <c r="L46" s="223">
        <f t="shared" si="3"/>
        <v>283</v>
      </c>
      <c r="M46" s="189">
        <v>286</v>
      </c>
      <c r="N46" s="219">
        <f t="shared" si="12"/>
        <v>286</v>
      </c>
      <c r="O46" s="87">
        <v>286</v>
      </c>
      <c r="P46" s="219">
        <v>286</v>
      </c>
      <c r="Q46" s="107"/>
      <c r="R46" s="80"/>
      <c r="S46" s="80"/>
      <c r="T46" s="101">
        <f t="shared" si="13"/>
        <v>286.25</v>
      </c>
      <c r="U46" s="41"/>
      <c r="W46" s="100">
        <v>289</v>
      </c>
      <c r="X46" s="100">
        <v>288</v>
      </c>
      <c r="Y46" s="7">
        <v>286</v>
      </c>
      <c r="Z46" s="7">
        <v>282</v>
      </c>
      <c r="AA46" s="7">
        <v>286</v>
      </c>
      <c r="AB46" s="7">
        <v>286</v>
      </c>
      <c r="AC46" s="7">
        <v>286</v>
      </c>
      <c r="AD46" s="112">
        <f t="shared" si="14"/>
        <v>0</v>
      </c>
      <c r="AE46" s="112">
        <f t="shared" si="5"/>
        <v>0</v>
      </c>
      <c r="AF46" s="112">
        <f t="shared" si="6"/>
        <v>-1</v>
      </c>
      <c r="AG46" s="112">
        <f t="shared" si="7"/>
        <v>1</v>
      </c>
      <c r="AH46" s="112">
        <f t="shared" si="8"/>
        <v>0</v>
      </c>
      <c r="AI46" s="112">
        <f t="shared" si="9"/>
        <v>0</v>
      </c>
      <c r="AJ46" s="112">
        <f t="shared" si="10"/>
        <v>0</v>
      </c>
      <c r="AK46" s="7"/>
      <c r="AL46" s="7">
        <f t="shared" si="11"/>
        <v>285</v>
      </c>
      <c r="AM46" s="7">
        <v>700006</v>
      </c>
      <c r="AN46" s="7">
        <v>219</v>
      </c>
    </row>
    <row r="47" spans="1:40" ht="47.25" x14ac:dyDescent="0.25">
      <c r="A47" s="38">
        <f t="shared" si="2"/>
        <v>36</v>
      </c>
      <c r="B47" s="44">
        <v>790003</v>
      </c>
      <c r="C47" s="44" t="s">
        <v>380</v>
      </c>
      <c r="D47" s="44" t="s">
        <v>381</v>
      </c>
      <c r="E47" s="12" t="s">
        <v>382</v>
      </c>
      <c r="F47" s="223">
        <v>320</v>
      </c>
      <c r="G47" s="223">
        <v>320</v>
      </c>
      <c r="H47" s="189">
        <v>327</v>
      </c>
      <c r="I47" s="325">
        <v>309</v>
      </c>
      <c r="J47" s="223">
        <v>309</v>
      </c>
      <c r="K47" s="189">
        <v>309</v>
      </c>
      <c r="L47" s="223">
        <f t="shared" si="3"/>
        <v>327</v>
      </c>
      <c r="M47" s="189">
        <v>319</v>
      </c>
      <c r="N47" s="219">
        <f t="shared" si="12"/>
        <v>319</v>
      </c>
      <c r="O47" s="87">
        <v>319</v>
      </c>
      <c r="P47" s="219">
        <v>319</v>
      </c>
      <c r="Q47" s="107"/>
      <c r="R47" s="80"/>
      <c r="S47" s="80"/>
      <c r="T47" s="101">
        <f t="shared" si="13"/>
        <v>319</v>
      </c>
      <c r="U47" s="41"/>
      <c r="W47" s="100">
        <v>320</v>
      </c>
      <c r="X47" s="100">
        <v>320</v>
      </c>
      <c r="Y47" s="7">
        <v>327</v>
      </c>
      <c r="Z47" s="7">
        <v>309</v>
      </c>
      <c r="AA47" s="7">
        <v>319</v>
      </c>
      <c r="AB47" s="7">
        <v>319</v>
      </c>
      <c r="AC47" s="7">
        <v>319</v>
      </c>
      <c r="AD47" s="112">
        <f t="shared" si="14"/>
        <v>0</v>
      </c>
      <c r="AE47" s="112">
        <f t="shared" si="5"/>
        <v>0</v>
      </c>
      <c r="AF47" s="112">
        <f t="shared" si="6"/>
        <v>-18</v>
      </c>
      <c r="AG47" s="112">
        <f t="shared" si="7"/>
        <v>18</v>
      </c>
      <c r="AH47" s="112">
        <f t="shared" si="8"/>
        <v>0</v>
      </c>
      <c r="AI47" s="112">
        <f t="shared" si="9"/>
        <v>0</v>
      </c>
      <c r="AJ47" s="112">
        <f t="shared" si="10"/>
        <v>0</v>
      </c>
      <c r="AK47" s="7"/>
      <c r="AL47" s="7">
        <f t="shared" si="11"/>
        <v>309</v>
      </c>
      <c r="AM47" s="7">
        <v>710004</v>
      </c>
      <c r="AN47" s="7">
        <v>641</v>
      </c>
    </row>
    <row r="48" spans="1:40" ht="47.25" x14ac:dyDescent="0.25">
      <c r="A48" s="38">
        <f t="shared" si="2"/>
        <v>37</v>
      </c>
      <c r="B48" s="44">
        <v>800002</v>
      </c>
      <c r="C48" s="44" t="s">
        <v>383</v>
      </c>
      <c r="D48" s="44" t="s">
        <v>384</v>
      </c>
      <c r="E48" s="12" t="s">
        <v>385</v>
      </c>
      <c r="F48" s="223">
        <v>561</v>
      </c>
      <c r="G48" s="223">
        <v>562</v>
      </c>
      <c r="H48" s="189">
        <v>548</v>
      </c>
      <c r="I48" s="325">
        <v>548</v>
      </c>
      <c r="J48" s="223">
        <v>548</v>
      </c>
      <c r="K48" s="189">
        <v>563</v>
      </c>
      <c r="L48" s="223">
        <f t="shared" si="3"/>
        <v>563</v>
      </c>
      <c r="M48" s="189">
        <v>559</v>
      </c>
      <c r="N48" s="219">
        <f t="shared" si="12"/>
        <v>559</v>
      </c>
      <c r="O48" s="87">
        <v>559</v>
      </c>
      <c r="P48" s="219">
        <v>559</v>
      </c>
      <c r="Q48" s="107"/>
      <c r="R48" s="80"/>
      <c r="S48" s="80"/>
      <c r="T48" s="101">
        <f t="shared" si="13"/>
        <v>558.5</v>
      </c>
      <c r="U48" s="41"/>
      <c r="W48" s="100">
        <v>561</v>
      </c>
      <c r="X48" s="100">
        <v>562</v>
      </c>
      <c r="Y48" s="7">
        <v>548</v>
      </c>
      <c r="Z48" s="7">
        <v>563</v>
      </c>
      <c r="AA48" s="7">
        <v>559</v>
      </c>
      <c r="AB48" s="7">
        <v>559</v>
      </c>
      <c r="AC48" s="7">
        <v>559</v>
      </c>
      <c r="AD48" s="112">
        <f t="shared" si="14"/>
        <v>0</v>
      </c>
      <c r="AE48" s="112">
        <f t="shared" si="5"/>
        <v>0</v>
      </c>
      <c r="AF48" s="112">
        <f t="shared" si="6"/>
        <v>0</v>
      </c>
      <c r="AG48" s="112">
        <f t="shared" si="7"/>
        <v>0</v>
      </c>
      <c r="AH48" s="112">
        <f t="shared" si="8"/>
        <v>0</v>
      </c>
      <c r="AI48" s="112">
        <f t="shared" si="9"/>
        <v>0</v>
      </c>
      <c r="AJ48" s="112">
        <f t="shared" si="10"/>
        <v>0</v>
      </c>
      <c r="AK48" s="7"/>
      <c r="AL48" s="7">
        <f t="shared" si="11"/>
        <v>548</v>
      </c>
      <c r="AM48" s="7">
        <v>710401</v>
      </c>
      <c r="AN48" s="7">
        <v>81</v>
      </c>
    </row>
    <row r="49" spans="1:40" ht="47.25" x14ac:dyDescent="0.25">
      <c r="A49" s="38">
        <f t="shared" si="2"/>
        <v>38</v>
      </c>
      <c r="B49" s="44">
        <v>810006</v>
      </c>
      <c r="C49" s="44" t="s">
        <v>531</v>
      </c>
      <c r="D49" s="44" t="s">
        <v>532</v>
      </c>
      <c r="E49" s="12" t="s">
        <v>533</v>
      </c>
      <c r="F49" s="223">
        <v>307</v>
      </c>
      <c r="G49" s="223">
        <v>307</v>
      </c>
      <c r="H49" s="189">
        <v>305</v>
      </c>
      <c r="I49" s="325">
        <v>303</v>
      </c>
      <c r="J49" s="223">
        <v>303</v>
      </c>
      <c r="K49" s="189">
        <v>305</v>
      </c>
      <c r="L49" s="223">
        <f t="shared" si="3"/>
        <v>307</v>
      </c>
      <c r="M49" s="189">
        <v>306</v>
      </c>
      <c r="N49" s="219">
        <f t="shared" si="12"/>
        <v>306</v>
      </c>
      <c r="O49" s="87">
        <v>306</v>
      </c>
      <c r="P49" s="219">
        <v>306</v>
      </c>
      <c r="Q49" s="107"/>
      <c r="R49" s="80"/>
      <c r="S49" s="80"/>
      <c r="T49" s="101">
        <f t="shared" si="13"/>
        <v>306</v>
      </c>
      <c r="U49" s="41"/>
      <c r="W49" s="100">
        <v>307</v>
      </c>
      <c r="X49" s="100">
        <v>307</v>
      </c>
      <c r="Y49" s="7">
        <v>305</v>
      </c>
      <c r="Z49" s="7">
        <v>305</v>
      </c>
      <c r="AA49" s="7">
        <v>306</v>
      </c>
      <c r="AB49" s="7">
        <v>306</v>
      </c>
      <c r="AC49" s="7">
        <v>306</v>
      </c>
      <c r="AD49" s="112">
        <f t="shared" si="14"/>
        <v>0</v>
      </c>
      <c r="AE49" s="112">
        <f t="shared" si="5"/>
        <v>0</v>
      </c>
      <c r="AF49" s="112">
        <f t="shared" si="6"/>
        <v>-2</v>
      </c>
      <c r="AG49" s="112">
        <f t="shared" si="7"/>
        <v>2</v>
      </c>
      <c r="AH49" s="112">
        <f t="shared" si="8"/>
        <v>0</v>
      </c>
      <c r="AI49" s="112">
        <f t="shared" si="9"/>
        <v>0</v>
      </c>
      <c r="AJ49" s="112">
        <f t="shared" si="10"/>
        <v>0</v>
      </c>
      <c r="AK49" s="7"/>
      <c r="AL49" s="7">
        <f t="shared" si="11"/>
        <v>303</v>
      </c>
      <c r="AM49" s="7">
        <v>710402</v>
      </c>
      <c r="AN49" s="7">
        <v>113</v>
      </c>
    </row>
    <row r="50" spans="1:40" ht="47.25" x14ac:dyDescent="0.25">
      <c r="A50" s="38">
        <f t="shared" si="2"/>
        <v>39</v>
      </c>
      <c r="B50" s="44">
        <v>820007</v>
      </c>
      <c r="C50" s="44" t="s">
        <v>386</v>
      </c>
      <c r="D50" s="44" t="s">
        <v>387</v>
      </c>
      <c r="E50" s="12" t="s">
        <v>388</v>
      </c>
      <c r="F50" s="223">
        <v>246</v>
      </c>
      <c r="G50" s="223">
        <v>245</v>
      </c>
      <c r="H50" s="189">
        <v>235</v>
      </c>
      <c r="I50" s="325">
        <v>235</v>
      </c>
      <c r="J50" s="223">
        <v>235</v>
      </c>
      <c r="K50" s="189">
        <v>245</v>
      </c>
      <c r="L50" s="223">
        <f t="shared" si="3"/>
        <v>245</v>
      </c>
      <c r="M50" s="189">
        <v>243</v>
      </c>
      <c r="N50" s="219">
        <f t="shared" si="12"/>
        <v>243</v>
      </c>
      <c r="O50" s="87">
        <v>243</v>
      </c>
      <c r="P50" s="219">
        <v>243</v>
      </c>
      <c r="Q50" s="107"/>
      <c r="R50" s="80"/>
      <c r="S50" s="80"/>
      <c r="T50" s="101">
        <f t="shared" si="13"/>
        <v>242.75</v>
      </c>
      <c r="U50" s="41"/>
      <c r="W50" s="100">
        <v>246</v>
      </c>
      <c r="X50" s="100">
        <v>245</v>
      </c>
      <c r="Y50" s="7">
        <v>235</v>
      </c>
      <c r="Z50" s="7">
        <v>245</v>
      </c>
      <c r="AA50" s="7">
        <v>243</v>
      </c>
      <c r="AB50" s="7">
        <v>243</v>
      </c>
      <c r="AC50" s="7">
        <v>243</v>
      </c>
      <c r="AD50" s="112">
        <f t="shared" si="14"/>
        <v>0</v>
      </c>
      <c r="AE50" s="112">
        <f t="shared" si="5"/>
        <v>0</v>
      </c>
      <c r="AF50" s="112">
        <f t="shared" si="6"/>
        <v>0</v>
      </c>
      <c r="AG50" s="112">
        <f t="shared" si="7"/>
        <v>0</v>
      </c>
      <c r="AH50" s="112">
        <f t="shared" si="8"/>
        <v>0</v>
      </c>
      <c r="AI50" s="112">
        <f t="shared" si="9"/>
        <v>0</v>
      </c>
      <c r="AJ50" s="112">
        <f t="shared" si="10"/>
        <v>0</v>
      </c>
      <c r="AK50" s="7"/>
      <c r="AL50" s="7">
        <f t="shared" si="11"/>
        <v>235</v>
      </c>
      <c r="AM50" s="7">
        <v>720009</v>
      </c>
      <c r="AN50" s="7">
        <v>404</v>
      </c>
    </row>
    <row r="51" spans="1:40" ht="47.25" x14ac:dyDescent="0.25">
      <c r="A51" s="38">
        <f t="shared" si="2"/>
        <v>40</v>
      </c>
      <c r="B51" s="44">
        <v>830003</v>
      </c>
      <c r="C51" s="44" t="s">
        <v>276</v>
      </c>
      <c r="D51" s="44" t="s">
        <v>277</v>
      </c>
      <c r="E51" s="12" t="s">
        <v>278</v>
      </c>
      <c r="F51" s="290">
        <v>55</v>
      </c>
      <c r="G51" s="290">
        <v>55</v>
      </c>
      <c r="H51" s="189">
        <v>56</v>
      </c>
      <c r="I51" s="325">
        <v>54</v>
      </c>
      <c r="J51" s="290">
        <v>54</v>
      </c>
      <c r="K51" s="298">
        <v>61</v>
      </c>
      <c r="L51" s="223">
        <f t="shared" si="3"/>
        <v>63</v>
      </c>
      <c r="M51" s="189">
        <v>57</v>
      </c>
      <c r="N51" s="219">
        <f t="shared" si="12"/>
        <v>57</v>
      </c>
      <c r="O51" s="87">
        <v>57</v>
      </c>
      <c r="P51" s="219">
        <v>57</v>
      </c>
      <c r="Q51" s="107"/>
      <c r="R51" s="80"/>
      <c r="S51" s="80"/>
      <c r="T51" s="101">
        <f t="shared" si="13"/>
        <v>56.75</v>
      </c>
      <c r="U51" s="41"/>
      <c r="W51" s="100">
        <v>55</v>
      </c>
      <c r="X51" s="100">
        <v>55</v>
      </c>
      <c r="Y51" s="7">
        <v>56</v>
      </c>
      <c r="Z51" s="7">
        <v>61</v>
      </c>
      <c r="AA51" s="7">
        <v>57</v>
      </c>
      <c r="AB51" s="7">
        <v>57</v>
      </c>
      <c r="AC51" s="7">
        <v>57</v>
      </c>
      <c r="AD51" s="112">
        <f t="shared" si="14"/>
        <v>0</v>
      </c>
      <c r="AE51" s="112">
        <f t="shared" si="5"/>
        <v>0</v>
      </c>
      <c r="AF51" s="112">
        <f t="shared" si="6"/>
        <v>-2</v>
      </c>
      <c r="AG51" s="112">
        <f t="shared" si="7"/>
        <v>2</v>
      </c>
      <c r="AH51" s="112">
        <f t="shared" si="8"/>
        <v>0</v>
      </c>
      <c r="AI51" s="112">
        <f t="shared" si="9"/>
        <v>0</v>
      </c>
      <c r="AJ51" s="112">
        <f t="shared" si="10"/>
        <v>0</v>
      </c>
      <c r="AK51" s="7"/>
      <c r="AL51" s="7">
        <f t="shared" si="11"/>
        <v>54</v>
      </c>
      <c r="AM51" s="7">
        <v>720401</v>
      </c>
      <c r="AN51" s="7">
        <v>33</v>
      </c>
    </row>
    <row r="52" spans="1:40" ht="63" x14ac:dyDescent="0.25">
      <c r="A52" s="38">
        <f t="shared" si="2"/>
        <v>41</v>
      </c>
      <c r="B52" s="44">
        <v>830005</v>
      </c>
      <c r="C52" s="44" t="s">
        <v>389</v>
      </c>
      <c r="D52" s="44" t="s">
        <v>390</v>
      </c>
      <c r="E52" s="12" t="s">
        <v>391</v>
      </c>
      <c r="F52" s="223">
        <v>225</v>
      </c>
      <c r="G52" s="223">
        <v>226</v>
      </c>
      <c r="H52" s="189">
        <v>217</v>
      </c>
      <c r="I52" s="325">
        <v>218</v>
      </c>
      <c r="J52" s="223">
        <v>218</v>
      </c>
      <c r="K52" s="189">
        <v>215</v>
      </c>
      <c r="L52" s="223">
        <f t="shared" si="3"/>
        <v>214</v>
      </c>
      <c r="M52" s="189">
        <v>221</v>
      </c>
      <c r="N52" s="219">
        <f t="shared" si="12"/>
        <v>221</v>
      </c>
      <c r="O52" s="87">
        <v>221</v>
      </c>
      <c r="P52" s="219">
        <v>221</v>
      </c>
      <c r="Q52" s="107"/>
      <c r="R52" s="80"/>
      <c r="S52" s="80"/>
      <c r="T52" s="101">
        <f t="shared" si="13"/>
        <v>220.75</v>
      </c>
      <c r="U52" s="41"/>
      <c r="W52" s="100">
        <v>225</v>
      </c>
      <c r="X52" s="100">
        <v>226</v>
      </c>
      <c r="Y52" s="7">
        <v>217</v>
      </c>
      <c r="Z52" s="7">
        <v>215</v>
      </c>
      <c r="AA52" s="7">
        <v>221</v>
      </c>
      <c r="AB52" s="7">
        <v>221</v>
      </c>
      <c r="AC52" s="7">
        <v>221</v>
      </c>
      <c r="AD52" s="112">
        <f t="shared" si="14"/>
        <v>0</v>
      </c>
      <c r="AE52" s="112">
        <f t="shared" si="5"/>
        <v>0</v>
      </c>
      <c r="AF52" s="112">
        <f t="shared" si="6"/>
        <v>1</v>
      </c>
      <c r="AG52" s="112">
        <f t="shared" si="7"/>
        <v>-1</v>
      </c>
      <c r="AH52" s="112">
        <f t="shared" si="8"/>
        <v>0</v>
      </c>
      <c r="AI52" s="112">
        <f t="shared" si="9"/>
        <v>0</v>
      </c>
      <c r="AJ52" s="112">
        <f t="shared" si="10"/>
        <v>0</v>
      </c>
      <c r="AK52" s="7"/>
      <c r="AL52" s="7">
        <f t="shared" si="11"/>
        <v>218</v>
      </c>
      <c r="AM52" s="7">
        <v>730006</v>
      </c>
      <c r="AN52" s="7">
        <v>187</v>
      </c>
    </row>
    <row r="53" spans="1:40" ht="63" x14ac:dyDescent="0.25">
      <c r="A53" s="38">
        <f t="shared" si="2"/>
        <v>42</v>
      </c>
      <c r="B53" s="44">
        <v>840007</v>
      </c>
      <c r="C53" s="44" t="s">
        <v>392</v>
      </c>
      <c r="D53" s="44" t="s">
        <v>393</v>
      </c>
      <c r="E53" s="12" t="s">
        <v>394</v>
      </c>
      <c r="F53" s="223">
        <v>253</v>
      </c>
      <c r="G53" s="223">
        <v>253</v>
      </c>
      <c r="H53" s="189">
        <v>255</v>
      </c>
      <c r="I53" s="325">
        <v>254</v>
      </c>
      <c r="J53" s="223">
        <v>254</v>
      </c>
      <c r="K53" s="189">
        <v>258</v>
      </c>
      <c r="L53" s="223">
        <f t="shared" si="3"/>
        <v>259</v>
      </c>
      <c r="M53" s="189">
        <v>255</v>
      </c>
      <c r="N53" s="219">
        <f t="shared" si="12"/>
        <v>255</v>
      </c>
      <c r="O53" s="87">
        <v>255</v>
      </c>
      <c r="P53" s="219">
        <v>255</v>
      </c>
      <c r="Q53" s="107"/>
      <c r="R53" s="80"/>
      <c r="S53" s="80"/>
      <c r="T53" s="101">
        <f t="shared" si="13"/>
        <v>254.75</v>
      </c>
      <c r="U53" s="41"/>
      <c r="W53" s="100">
        <v>253</v>
      </c>
      <c r="X53" s="100">
        <v>253</v>
      </c>
      <c r="Y53" s="7">
        <v>255</v>
      </c>
      <c r="Z53" s="7">
        <v>258</v>
      </c>
      <c r="AA53" s="7">
        <v>255</v>
      </c>
      <c r="AB53" s="7">
        <v>255</v>
      </c>
      <c r="AC53" s="7">
        <v>255</v>
      </c>
      <c r="AD53" s="112">
        <f t="shared" si="14"/>
        <v>0</v>
      </c>
      <c r="AE53" s="112">
        <f t="shared" si="5"/>
        <v>0</v>
      </c>
      <c r="AF53" s="112">
        <f t="shared" si="6"/>
        <v>-1</v>
      </c>
      <c r="AG53" s="112">
        <f t="shared" si="7"/>
        <v>1</v>
      </c>
      <c r="AH53" s="112">
        <f t="shared" si="8"/>
        <v>0</v>
      </c>
      <c r="AI53" s="112">
        <f t="shared" si="9"/>
        <v>0</v>
      </c>
      <c r="AJ53" s="112">
        <f t="shared" si="10"/>
        <v>0</v>
      </c>
      <c r="AK53" s="7"/>
      <c r="AL53" s="7">
        <f t="shared" si="11"/>
        <v>254</v>
      </c>
      <c r="AM53" s="7">
        <v>730401</v>
      </c>
      <c r="AN53" s="7">
        <v>112</v>
      </c>
    </row>
    <row r="54" spans="1:40" ht="47.25" x14ac:dyDescent="0.25">
      <c r="A54" s="38">
        <f t="shared" si="2"/>
        <v>43</v>
      </c>
      <c r="B54" s="44">
        <v>850006</v>
      </c>
      <c r="C54" s="44" t="s">
        <v>395</v>
      </c>
      <c r="D54" s="44" t="s">
        <v>396</v>
      </c>
      <c r="E54" s="12" t="s">
        <v>397</v>
      </c>
      <c r="F54" s="223">
        <v>263</v>
      </c>
      <c r="G54" s="223">
        <v>263</v>
      </c>
      <c r="H54" s="189">
        <v>271</v>
      </c>
      <c r="I54" s="325">
        <v>270</v>
      </c>
      <c r="J54" s="223">
        <v>270</v>
      </c>
      <c r="K54" s="189">
        <v>288</v>
      </c>
      <c r="L54" s="223">
        <f t="shared" si="3"/>
        <v>289</v>
      </c>
      <c r="M54" s="189">
        <v>271</v>
      </c>
      <c r="N54" s="219">
        <f t="shared" si="12"/>
        <v>271</v>
      </c>
      <c r="O54" s="87">
        <v>271</v>
      </c>
      <c r="P54" s="219">
        <v>271</v>
      </c>
      <c r="Q54" s="107"/>
      <c r="R54" s="80"/>
      <c r="S54" s="80"/>
      <c r="T54" s="101">
        <f t="shared" si="13"/>
        <v>271.25</v>
      </c>
      <c r="U54" s="41"/>
      <c r="W54" s="100">
        <v>263</v>
      </c>
      <c r="X54" s="100">
        <v>263</v>
      </c>
      <c r="Y54" s="7">
        <v>271</v>
      </c>
      <c r="Z54" s="7">
        <v>288</v>
      </c>
      <c r="AA54" s="7">
        <v>271</v>
      </c>
      <c r="AB54" s="7">
        <v>271</v>
      </c>
      <c r="AC54" s="7">
        <v>271</v>
      </c>
      <c r="AD54" s="112">
        <f t="shared" si="14"/>
        <v>0</v>
      </c>
      <c r="AE54" s="112">
        <f t="shared" si="5"/>
        <v>0</v>
      </c>
      <c r="AF54" s="112">
        <f t="shared" si="6"/>
        <v>-1</v>
      </c>
      <c r="AG54" s="112">
        <f t="shared" si="7"/>
        <v>1</v>
      </c>
      <c r="AH54" s="112">
        <f t="shared" si="8"/>
        <v>0</v>
      </c>
      <c r="AI54" s="112">
        <f t="shared" si="9"/>
        <v>0</v>
      </c>
      <c r="AJ54" s="112">
        <f t="shared" si="10"/>
        <v>0</v>
      </c>
      <c r="AK54" s="7"/>
      <c r="AL54" s="7">
        <f t="shared" si="11"/>
        <v>270</v>
      </c>
      <c r="AM54" s="7">
        <v>740008</v>
      </c>
      <c r="AN54" s="7">
        <v>544</v>
      </c>
    </row>
    <row r="55" spans="1:40" ht="63" x14ac:dyDescent="0.25">
      <c r="A55" s="38">
        <f t="shared" si="2"/>
        <v>44</v>
      </c>
      <c r="B55" s="44">
        <v>860009</v>
      </c>
      <c r="C55" s="44" t="s">
        <v>398</v>
      </c>
      <c r="D55" s="44" t="s">
        <v>399</v>
      </c>
      <c r="E55" s="12" t="s">
        <v>400</v>
      </c>
      <c r="F55" s="223">
        <v>259</v>
      </c>
      <c r="G55" s="223">
        <v>259</v>
      </c>
      <c r="H55" s="189">
        <v>223</v>
      </c>
      <c r="I55" s="325">
        <v>260</v>
      </c>
      <c r="J55" s="223">
        <v>260</v>
      </c>
      <c r="K55" s="189">
        <v>259</v>
      </c>
      <c r="L55" s="223">
        <f t="shared" si="3"/>
        <v>222</v>
      </c>
      <c r="M55" s="189">
        <v>250</v>
      </c>
      <c r="N55" s="219">
        <f t="shared" si="12"/>
        <v>250</v>
      </c>
      <c r="O55" s="87">
        <v>250</v>
      </c>
      <c r="P55" s="219">
        <v>250</v>
      </c>
      <c r="Q55" s="107"/>
      <c r="R55" s="80"/>
      <c r="S55" s="80"/>
      <c r="T55" s="101">
        <f t="shared" si="13"/>
        <v>250</v>
      </c>
      <c r="U55" s="41"/>
      <c r="W55" s="100">
        <v>259</v>
      </c>
      <c r="X55" s="100">
        <v>259</v>
      </c>
      <c r="Y55" s="7">
        <v>223</v>
      </c>
      <c r="Z55" s="7">
        <v>259</v>
      </c>
      <c r="AA55" s="7">
        <v>250</v>
      </c>
      <c r="AB55" s="7">
        <v>250</v>
      </c>
      <c r="AC55" s="7">
        <v>250</v>
      </c>
      <c r="AD55" s="112">
        <f t="shared" si="14"/>
        <v>0</v>
      </c>
      <c r="AE55" s="112">
        <f t="shared" si="5"/>
        <v>0</v>
      </c>
      <c r="AF55" s="112">
        <f t="shared" si="6"/>
        <v>37</v>
      </c>
      <c r="AG55" s="112">
        <f t="shared" si="7"/>
        <v>-37</v>
      </c>
      <c r="AH55" s="112">
        <f t="shared" si="8"/>
        <v>0</v>
      </c>
      <c r="AI55" s="112">
        <f t="shared" si="9"/>
        <v>0</v>
      </c>
      <c r="AJ55" s="112">
        <f t="shared" si="10"/>
        <v>0</v>
      </c>
      <c r="AK55" s="7"/>
      <c r="AL55" s="7">
        <f t="shared" si="11"/>
        <v>260</v>
      </c>
      <c r="AM55" s="7">
        <v>740015</v>
      </c>
      <c r="AN55" s="7">
        <v>105</v>
      </c>
    </row>
    <row r="56" spans="1:40" ht="63" customHeight="1" x14ac:dyDescent="0.25">
      <c r="A56" s="38">
        <f t="shared" si="2"/>
        <v>45</v>
      </c>
      <c r="B56" s="44">
        <v>870004</v>
      </c>
      <c r="C56" s="44" t="s">
        <v>401</v>
      </c>
      <c r="D56" s="44" t="s">
        <v>402</v>
      </c>
      <c r="E56" s="12" t="s">
        <v>403</v>
      </c>
      <c r="F56" s="223">
        <v>312</v>
      </c>
      <c r="G56" s="223">
        <v>311</v>
      </c>
      <c r="H56" s="189">
        <v>316</v>
      </c>
      <c r="I56" s="325">
        <v>315</v>
      </c>
      <c r="J56" s="223">
        <v>315</v>
      </c>
      <c r="K56" s="189">
        <v>324</v>
      </c>
      <c r="L56" s="223">
        <f t="shared" si="3"/>
        <v>325</v>
      </c>
      <c r="M56" s="189">
        <v>316</v>
      </c>
      <c r="N56" s="219">
        <f t="shared" si="12"/>
        <v>316</v>
      </c>
      <c r="O56" s="87">
        <v>316</v>
      </c>
      <c r="P56" s="219">
        <v>316</v>
      </c>
      <c r="Q56" s="107"/>
      <c r="R56" s="80"/>
      <c r="S56" s="80"/>
      <c r="T56" s="101">
        <f t="shared" si="13"/>
        <v>315.75</v>
      </c>
      <c r="U56" s="41"/>
      <c r="W56" s="100">
        <v>312</v>
      </c>
      <c r="X56" s="100">
        <v>311</v>
      </c>
      <c r="Y56" s="7">
        <v>316</v>
      </c>
      <c r="Z56" s="7">
        <v>324</v>
      </c>
      <c r="AA56" s="7">
        <v>316</v>
      </c>
      <c r="AB56" s="7">
        <v>316</v>
      </c>
      <c r="AC56" s="7">
        <v>316</v>
      </c>
      <c r="AD56" s="112">
        <f t="shared" si="14"/>
        <v>0</v>
      </c>
      <c r="AE56" s="112">
        <f t="shared" si="5"/>
        <v>0</v>
      </c>
      <c r="AF56" s="112">
        <f t="shared" si="6"/>
        <v>-1</v>
      </c>
      <c r="AG56" s="112">
        <f t="shared" si="7"/>
        <v>1</v>
      </c>
      <c r="AH56" s="112">
        <f t="shared" si="8"/>
        <v>0</v>
      </c>
      <c r="AI56" s="112">
        <f t="shared" si="9"/>
        <v>0</v>
      </c>
      <c r="AJ56" s="112">
        <f t="shared" si="10"/>
        <v>0</v>
      </c>
      <c r="AK56" s="7"/>
      <c r="AL56" s="7">
        <f t="shared" si="11"/>
        <v>315</v>
      </c>
      <c r="AM56" s="7">
        <v>740401</v>
      </c>
      <c r="AN56" s="7">
        <v>75</v>
      </c>
    </row>
    <row r="57" spans="1:40" ht="63" customHeight="1" x14ac:dyDescent="0.25">
      <c r="A57" s="38">
        <f t="shared" si="2"/>
        <v>46</v>
      </c>
      <c r="B57" s="44">
        <v>880007</v>
      </c>
      <c r="C57" s="44" t="s">
        <v>279</v>
      </c>
      <c r="D57" s="44" t="s">
        <v>280</v>
      </c>
      <c r="E57" s="12" t="s">
        <v>281</v>
      </c>
      <c r="F57" s="294">
        <v>338</v>
      </c>
      <c r="G57" s="294">
        <v>337</v>
      </c>
      <c r="H57" s="189">
        <v>340</v>
      </c>
      <c r="I57" s="325">
        <v>343</v>
      </c>
      <c r="J57" s="294">
        <v>343</v>
      </c>
      <c r="K57" s="302">
        <v>358</v>
      </c>
      <c r="L57" s="223">
        <f t="shared" si="3"/>
        <v>355</v>
      </c>
      <c r="M57" s="189">
        <v>343</v>
      </c>
      <c r="N57" s="219">
        <f t="shared" si="12"/>
        <v>343</v>
      </c>
      <c r="O57" s="87">
        <v>343</v>
      </c>
      <c r="P57" s="219">
        <v>343</v>
      </c>
      <c r="Q57" s="107"/>
      <c r="R57" s="80"/>
      <c r="S57" s="80"/>
      <c r="T57" s="101">
        <f t="shared" si="13"/>
        <v>343.25</v>
      </c>
      <c r="U57" s="41"/>
      <c r="W57" s="100">
        <v>338</v>
      </c>
      <c r="X57" s="100">
        <v>337</v>
      </c>
      <c r="Y57" s="7">
        <v>340</v>
      </c>
      <c r="Z57" s="7">
        <v>358</v>
      </c>
      <c r="AA57" s="7">
        <v>343</v>
      </c>
      <c r="AB57" s="7">
        <v>343</v>
      </c>
      <c r="AC57" s="7">
        <v>343</v>
      </c>
      <c r="AD57" s="112">
        <f t="shared" si="14"/>
        <v>0</v>
      </c>
      <c r="AE57" s="112">
        <f t="shared" si="5"/>
        <v>0</v>
      </c>
      <c r="AF57" s="112">
        <f t="shared" si="6"/>
        <v>3</v>
      </c>
      <c r="AG57" s="112">
        <f t="shared" si="7"/>
        <v>-3</v>
      </c>
      <c r="AH57" s="112">
        <f t="shared" si="8"/>
        <v>0</v>
      </c>
      <c r="AI57" s="112">
        <f t="shared" si="9"/>
        <v>0</v>
      </c>
      <c r="AJ57" s="112">
        <f t="shared" si="10"/>
        <v>0</v>
      </c>
      <c r="AK57" s="7"/>
      <c r="AL57" s="7">
        <f t="shared" si="11"/>
        <v>343</v>
      </c>
      <c r="AM57" s="7">
        <v>750002</v>
      </c>
      <c r="AN57" s="7">
        <v>262</v>
      </c>
    </row>
    <row r="58" spans="1:40" ht="76.5" customHeight="1" x14ac:dyDescent="0.25">
      <c r="A58" s="38">
        <f t="shared" si="2"/>
        <v>47</v>
      </c>
      <c r="B58" s="44">
        <v>880010</v>
      </c>
      <c r="C58" s="44" t="s">
        <v>404</v>
      </c>
      <c r="D58" s="44" t="s">
        <v>405</v>
      </c>
      <c r="E58" s="12" t="s">
        <v>406</v>
      </c>
      <c r="F58" s="223">
        <v>459</v>
      </c>
      <c r="G58" s="223">
        <v>493</v>
      </c>
      <c r="H58" s="189">
        <v>485</v>
      </c>
      <c r="I58" s="325">
        <v>494</v>
      </c>
      <c r="J58" s="223">
        <v>494</v>
      </c>
      <c r="K58" s="189">
        <v>512</v>
      </c>
      <c r="L58" s="223">
        <f t="shared" si="3"/>
        <v>503</v>
      </c>
      <c r="M58" s="189">
        <v>487</v>
      </c>
      <c r="N58" s="219">
        <f t="shared" si="12"/>
        <v>487</v>
      </c>
      <c r="O58" s="87">
        <v>487</v>
      </c>
      <c r="P58" s="219">
        <v>487</v>
      </c>
      <c r="Q58" s="107"/>
      <c r="R58" s="80"/>
      <c r="S58" s="80"/>
      <c r="T58" s="101">
        <f t="shared" si="13"/>
        <v>487.25</v>
      </c>
      <c r="U58" s="41"/>
      <c r="V58" s="3"/>
      <c r="W58" s="100">
        <v>459</v>
      </c>
      <c r="X58" s="100">
        <v>493</v>
      </c>
      <c r="Y58" s="7">
        <v>485</v>
      </c>
      <c r="Z58" s="7">
        <v>512</v>
      </c>
      <c r="AA58" s="7">
        <v>487</v>
      </c>
      <c r="AB58" s="7">
        <v>487</v>
      </c>
      <c r="AC58" s="7">
        <v>487</v>
      </c>
      <c r="AD58" s="112">
        <f t="shared" si="14"/>
        <v>0</v>
      </c>
      <c r="AE58" s="112">
        <f t="shared" si="5"/>
        <v>0</v>
      </c>
      <c r="AF58" s="112">
        <f t="shared" si="6"/>
        <v>9</v>
      </c>
      <c r="AG58" s="112">
        <f t="shared" si="7"/>
        <v>-9</v>
      </c>
      <c r="AH58" s="112">
        <f t="shared" si="8"/>
        <v>0</v>
      </c>
      <c r="AI58" s="112">
        <f t="shared" si="9"/>
        <v>0</v>
      </c>
      <c r="AJ58" s="112">
        <f t="shared" si="10"/>
        <v>0</v>
      </c>
      <c r="AK58" s="7"/>
      <c r="AL58" s="7">
        <f t="shared" si="11"/>
        <v>494</v>
      </c>
      <c r="AM58" s="7">
        <v>760008</v>
      </c>
      <c r="AN58" s="7">
        <v>290</v>
      </c>
    </row>
    <row r="59" spans="1:40" ht="63" x14ac:dyDescent="0.25">
      <c r="A59" s="38">
        <f t="shared" si="2"/>
        <v>48</v>
      </c>
      <c r="B59" s="44">
        <v>890011</v>
      </c>
      <c r="C59" s="44" t="s">
        <v>407</v>
      </c>
      <c r="D59" s="44" t="s">
        <v>408</v>
      </c>
      <c r="E59" s="12" t="s">
        <v>409</v>
      </c>
      <c r="F59" s="223">
        <v>342</v>
      </c>
      <c r="G59" s="223">
        <v>342</v>
      </c>
      <c r="H59" s="189">
        <v>338</v>
      </c>
      <c r="I59" s="325">
        <v>334</v>
      </c>
      <c r="J59" s="223">
        <v>334</v>
      </c>
      <c r="K59" s="189">
        <v>345</v>
      </c>
      <c r="L59" s="223">
        <f t="shared" si="3"/>
        <v>349</v>
      </c>
      <c r="M59" s="189">
        <v>342</v>
      </c>
      <c r="N59" s="219">
        <f t="shared" si="12"/>
        <v>342</v>
      </c>
      <c r="O59" s="87">
        <v>342</v>
      </c>
      <c r="P59" s="219">
        <v>342</v>
      </c>
      <c r="Q59" s="107"/>
      <c r="R59" s="80"/>
      <c r="S59" s="80"/>
      <c r="T59" s="101">
        <f t="shared" si="13"/>
        <v>341.75</v>
      </c>
      <c r="U59" s="41"/>
      <c r="W59" s="100">
        <v>342</v>
      </c>
      <c r="X59" s="100">
        <v>342</v>
      </c>
      <c r="Y59" s="7">
        <v>338</v>
      </c>
      <c r="Z59" s="7">
        <v>345</v>
      </c>
      <c r="AA59" s="7">
        <v>342</v>
      </c>
      <c r="AB59" s="7">
        <v>342</v>
      </c>
      <c r="AC59" s="7">
        <v>342</v>
      </c>
      <c r="AD59" s="112">
        <f t="shared" si="14"/>
        <v>0</v>
      </c>
      <c r="AE59" s="112">
        <f t="shared" si="5"/>
        <v>0</v>
      </c>
      <c r="AF59" s="112">
        <f t="shared" si="6"/>
        <v>-4</v>
      </c>
      <c r="AG59" s="112">
        <f t="shared" si="7"/>
        <v>4</v>
      </c>
      <c r="AH59" s="112">
        <f t="shared" si="8"/>
        <v>0</v>
      </c>
      <c r="AI59" s="112">
        <f t="shared" si="9"/>
        <v>0</v>
      </c>
      <c r="AJ59" s="112">
        <f t="shared" si="10"/>
        <v>0</v>
      </c>
      <c r="AK59" s="7"/>
      <c r="AL59" s="7">
        <f t="shared" si="11"/>
        <v>334</v>
      </c>
      <c r="AM59" s="7">
        <v>760401</v>
      </c>
      <c r="AN59" s="7">
        <v>75</v>
      </c>
    </row>
    <row r="60" spans="1:40" ht="47.25" x14ac:dyDescent="0.25">
      <c r="A60" s="38">
        <f t="shared" si="2"/>
        <v>49</v>
      </c>
      <c r="B60" s="44">
        <v>900003</v>
      </c>
      <c r="C60" s="44" t="s">
        <v>410</v>
      </c>
      <c r="D60" s="44" t="s">
        <v>411</v>
      </c>
      <c r="E60" s="12" t="s">
        <v>412</v>
      </c>
      <c r="F60" s="223">
        <v>603</v>
      </c>
      <c r="G60" s="223">
        <v>602</v>
      </c>
      <c r="H60" s="189">
        <v>587</v>
      </c>
      <c r="I60" s="325">
        <v>596</v>
      </c>
      <c r="J60" s="177">
        <v>596</v>
      </c>
      <c r="K60" s="221">
        <v>599</v>
      </c>
      <c r="L60" s="223">
        <f t="shared" si="3"/>
        <v>590</v>
      </c>
      <c r="M60" s="189">
        <v>598</v>
      </c>
      <c r="N60" s="219">
        <f t="shared" si="12"/>
        <v>598</v>
      </c>
      <c r="O60" s="87">
        <v>598</v>
      </c>
      <c r="P60" s="219">
        <v>598</v>
      </c>
      <c r="Q60" s="107"/>
      <c r="R60" s="80"/>
      <c r="S60" s="80"/>
      <c r="T60" s="101">
        <f t="shared" si="13"/>
        <v>597.75</v>
      </c>
      <c r="U60" s="41"/>
      <c r="W60" s="100">
        <v>603</v>
      </c>
      <c r="X60" s="100">
        <v>602</v>
      </c>
      <c r="Y60" s="7">
        <v>587</v>
      </c>
      <c r="Z60" s="7">
        <v>599</v>
      </c>
      <c r="AA60" s="7">
        <v>598</v>
      </c>
      <c r="AB60" s="7">
        <v>598</v>
      </c>
      <c r="AC60" s="7">
        <v>598</v>
      </c>
      <c r="AD60" s="112">
        <f t="shared" si="14"/>
        <v>0</v>
      </c>
      <c r="AE60" s="112">
        <f t="shared" si="5"/>
        <v>0</v>
      </c>
      <c r="AF60" s="112">
        <f t="shared" si="6"/>
        <v>9</v>
      </c>
      <c r="AG60" s="112">
        <f t="shared" si="7"/>
        <v>-9</v>
      </c>
      <c r="AH60" s="112">
        <f t="shared" si="8"/>
        <v>0</v>
      </c>
      <c r="AI60" s="112">
        <f t="shared" si="9"/>
        <v>0</v>
      </c>
      <c r="AJ60" s="112">
        <f t="shared" si="10"/>
        <v>0</v>
      </c>
      <c r="AK60" s="7"/>
      <c r="AL60" s="7">
        <f t="shared" si="11"/>
        <v>596</v>
      </c>
      <c r="AM60" s="7">
        <v>770001</v>
      </c>
      <c r="AN60" s="7">
        <v>236</v>
      </c>
    </row>
    <row r="61" spans="1:40" ht="47.25" x14ac:dyDescent="0.25">
      <c r="A61" s="38">
        <f t="shared" si="2"/>
        <v>50</v>
      </c>
      <c r="B61" s="44">
        <v>910009</v>
      </c>
      <c r="C61" s="44" t="s">
        <v>413</v>
      </c>
      <c r="D61" s="44" t="s">
        <v>414</v>
      </c>
      <c r="E61" s="12" t="s">
        <v>534</v>
      </c>
      <c r="F61" s="223">
        <v>391</v>
      </c>
      <c r="G61" s="223">
        <v>391</v>
      </c>
      <c r="H61" s="189">
        <v>402</v>
      </c>
      <c r="I61" s="325">
        <v>399</v>
      </c>
      <c r="J61" s="223">
        <v>399</v>
      </c>
      <c r="K61" s="189">
        <v>425</v>
      </c>
      <c r="L61" s="223">
        <f t="shared" si="3"/>
        <v>428</v>
      </c>
      <c r="M61" s="189">
        <v>402</v>
      </c>
      <c r="N61" s="219">
        <f t="shared" si="12"/>
        <v>402</v>
      </c>
      <c r="O61" s="87">
        <v>402</v>
      </c>
      <c r="P61" s="219">
        <v>402</v>
      </c>
      <c r="Q61" s="107"/>
      <c r="R61" s="80"/>
      <c r="S61" s="80"/>
      <c r="T61" s="101">
        <f t="shared" si="13"/>
        <v>402.25</v>
      </c>
      <c r="U61" s="41"/>
      <c r="W61" s="100">
        <v>391</v>
      </c>
      <c r="X61" s="100">
        <v>391</v>
      </c>
      <c r="Y61" s="7">
        <v>402</v>
      </c>
      <c r="Z61" s="7">
        <v>425</v>
      </c>
      <c r="AA61" s="7">
        <v>402</v>
      </c>
      <c r="AB61" s="7">
        <v>402</v>
      </c>
      <c r="AC61" s="7">
        <v>402</v>
      </c>
      <c r="AD61" s="112">
        <f t="shared" si="14"/>
        <v>0</v>
      </c>
      <c r="AE61" s="112">
        <f t="shared" si="5"/>
        <v>0</v>
      </c>
      <c r="AF61" s="112">
        <f t="shared" si="6"/>
        <v>-3</v>
      </c>
      <c r="AG61" s="112">
        <f t="shared" si="7"/>
        <v>3</v>
      </c>
      <c r="AH61" s="112">
        <f t="shared" si="8"/>
        <v>0</v>
      </c>
      <c r="AI61" s="112">
        <f t="shared" si="9"/>
        <v>0</v>
      </c>
      <c r="AJ61" s="112">
        <f t="shared" si="10"/>
        <v>0</v>
      </c>
      <c r="AK61" s="7"/>
      <c r="AL61" s="7">
        <f t="shared" si="11"/>
        <v>399</v>
      </c>
      <c r="AM61" s="7">
        <v>770004</v>
      </c>
      <c r="AN61" s="7">
        <v>249</v>
      </c>
    </row>
    <row r="62" spans="1:40" ht="63" x14ac:dyDescent="0.25">
      <c r="A62" s="38">
        <f t="shared" si="2"/>
        <v>51</v>
      </c>
      <c r="B62" s="44">
        <v>920001</v>
      </c>
      <c r="C62" s="44" t="s">
        <v>416</v>
      </c>
      <c r="D62" s="44" t="s">
        <v>417</v>
      </c>
      <c r="E62" s="12" t="s">
        <v>418</v>
      </c>
      <c r="F62" s="223">
        <v>308</v>
      </c>
      <c r="G62" s="223">
        <v>310</v>
      </c>
      <c r="H62" s="189">
        <v>305</v>
      </c>
      <c r="I62" s="325">
        <v>304</v>
      </c>
      <c r="J62" s="223">
        <v>304</v>
      </c>
      <c r="K62" s="189">
        <v>298</v>
      </c>
      <c r="L62" s="223">
        <f t="shared" si="3"/>
        <v>299</v>
      </c>
      <c r="M62" s="189">
        <v>305</v>
      </c>
      <c r="N62" s="219">
        <f t="shared" si="12"/>
        <v>305</v>
      </c>
      <c r="O62" s="87">
        <v>305</v>
      </c>
      <c r="P62" s="219">
        <v>305</v>
      </c>
      <c r="Q62" s="107"/>
      <c r="R62" s="80"/>
      <c r="S62" s="80"/>
      <c r="T62" s="101">
        <f t="shared" si="13"/>
        <v>305.25</v>
      </c>
      <c r="U62" s="41"/>
      <c r="W62" s="100">
        <v>308</v>
      </c>
      <c r="X62" s="100">
        <v>310</v>
      </c>
      <c r="Y62" s="7">
        <v>305</v>
      </c>
      <c r="Z62" s="7">
        <v>298</v>
      </c>
      <c r="AA62" s="7">
        <v>305</v>
      </c>
      <c r="AB62" s="7">
        <v>305</v>
      </c>
      <c r="AC62" s="7">
        <v>305</v>
      </c>
      <c r="AD62" s="112">
        <f t="shared" si="14"/>
        <v>0</v>
      </c>
      <c r="AE62" s="112">
        <f t="shared" si="5"/>
        <v>0</v>
      </c>
      <c r="AF62" s="112">
        <f t="shared" si="6"/>
        <v>-1</v>
      </c>
      <c r="AG62" s="112">
        <f t="shared" si="7"/>
        <v>1</v>
      </c>
      <c r="AH62" s="112">
        <f t="shared" si="8"/>
        <v>0</v>
      </c>
      <c r="AI62" s="112">
        <f t="shared" si="9"/>
        <v>0</v>
      </c>
      <c r="AJ62" s="112">
        <f t="shared" si="10"/>
        <v>0</v>
      </c>
      <c r="AK62" s="7"/>
      <c r="AL62" s="7">
        <f t="shared" si="11"/>
        <v>304</v>
      </c>
      <c r="AM62" s="7">
        <v>770401</v>
      </c>
      <c r="AN62" s="7">
        <v>42</v>
      </c>
    </row>
    <row r="63" spans="1:40" ht="47.25" x14ac:dyDescent="0.25">
      <c r="A63" s="38">
        <f t="shared" si="2"/>
        <v>52</v>
      </c>
      <c r="B63" s="44">
        <v>920007</v>
      </c>
      <c r="C63" s="44" t="s">
        <v>535</v>
      </c>
      <c r="D63" s="44" t="s">
        <v>536</v>
      </c>
      <c r="E63" s="12" t="s">
        <v>537</v>
      </c>
      <c r="F63" s="223">
        <v>64</v>
      </c>
      <c r="G63" s="223">
        <v>70</v>
      </c>
      <c r="H63" s="189">
        <v>95</v>
      </c>
      <c r="I63" s="325">
        <v>76</v>
      </c>
      <c r="J63" s="223">
        <v>76</v>
      </c>
      <c r="K63" s="189">
        <v>140</v>
      </c>
      <c r="L63" s="223">
        <f t="shared" si="3"/>
        <v>159</v>
      </c>
      <c r="M63" s="189">
        <v>92</v>
      </c>
      <c r="N63" s="219">
        <f t="shared" si="12"/>
        <v>92</v>
      </c>
      <c r="O63" s="87">
        <v>92</v>
      </c>
      <c r="P63" s="219">
        <v>92</v>
      </c>
      <c r="Q63" s="107"/>
      <c r="R63" s="80"/>
      <c r="S63" s="80"/>
      <c r="T63" s="101">
        <f t="shared" si="13"/>
        <v>92.25</v>
      </c>
      <c r="U63" s="41"/>
      <c r="W63" s="100">
        <v>64</v>
      </c>
      <c r="X63" s="100">
        <v>70</v>
      </c>
      <c r="Y63" s="7">
        <v>95</v>
      </c>
      <c r="Z63" s="7">
        <v>140</v>
      </c>
      <c r="AA63" s="7">
        <v>92</v>
      </c>
      <c r="AB63" s="7">
        <v>92</v>
      </c>
      <c r="AC63" s="7">
        <v>92</v>
      </c>
      <c r="AD63" s="112">
        <f t="shared" si="14"/>
        <v>0</v>
      </c>
      <c r="AE63" s="112">
        <f t="shared" si="5"/>
        <v>0</v>
      </c>
      <c r="AF63" s="112">
        <f t="shared" si="6"/>
        <v>-19</v>
      </c>
      <c r="AG63" s="112">
        <f t="shared" si="7"/>
        <v>19</v>
      </c>
      <c r="AH63" s="112">
        <f t="shared" si="8"/>
        <v>0</v>
      </c>
      <c r="AI63" s="112">
        <f t="shared" si="9"/>
        <v>0</v>
      </c>
      <c r="AJ63" s="112">
        <f t="shared" si="10"/>
        <v>0</v>
      </c>
      <c r="AK63" s="7"/>
      <c r="AL63" s="7">
        <f t="shared" si="11"/>
        <v>76</v>
      </c>
      <c r="AM63" s="7">
        <v>780005</v>
      </c>
      <c r="AN63" s="7">
        <v>285</v>
      </c>
    </row>
    <row r="64" spans="1:40" ht="47.25" x14ac:dyDescent="0.25">
      <c r="A64" s="38">
        <f t="shared" si="2"/>
        <v>53</v>
      </c>
      <c r="B64" s="44">
        <v>930004</v>
      </c>
      <c r="C64" s="44" t="s">
        <v>419</v>
      </c>
      <c r="D64" s="44" t="s">
        <v>420</v>
      </c>
      <c r="E64" s="12" t="s">
        <v>421</v>
      </c>
      <c r="F64" s="223">
        <v>293</v>
      </c>
      <c r="G64" s="223">
        <v>294</v>
      </c>
      <c r="H64" s="189">
        <v>292</v>
      </c>
      <c r="I64" s="325">
        <v>294</v>
      </c>
      <c r="J64" s="223">
        <v>294</v>
      </c>
      <c r="K64" s="189">
        <v>290</v>
      </c>
      <c r="L64" s="223">
        <f t="shared" si="3"/>
        <v>288</v>
      </c>
      <c r="M64" s="189">
        <v>292</v>
      </c>
      <c r="N64" s="219">
        <f t="shared" si="12"/>
        <v>292</v>
      </c>
      <c r="O64" s="87">
        <v>292</v>
      </c>
      <c r="P64" s="219">
        <v>292</v>
      </c>
      <c r="Q64" s="107"/>
      <c r="R64" s="80"/>
      <c r="S64" s="80"/>
      <c r="T64" s="101">
        <f t="shared" si="13"/>
        <v>292.25</v>
      </c>
      <c r="U64" s="41"/>
      <c r="W64" s="100">
        <v>293</v>
      </c>
      <c r="X64" s="100">
        <v>294</v>
      </c>
      <c r="Y64" s="7">
        <v>292</v>
      </c>
      <c r="Z64" s="7">
        <v>290</v>
      </c>
      <c r="AA64" s="7">
        <v>292</v>
      </c>
      <c r="AB64" s="7">
        <v>292</v>
      </c>
      <c r="AC64" s="7">
        <v>292</v>
      </c>
      <c r="AD64" s="112">
        <f t="shared" si="14"/>
        <v>0</v>
      </c>
      <c r="AE64" s="112">
        <f t="shared" si="5"/>
        <v>0</v>
      </c>
      <c r="AF64" s="112">
        <f t="shared" si="6"/>
        <v>2</v>
      </c>
      <c r="AG64" s="112">
        <f t="shared" si="7"/>
        <v>-2</v>
      </c>
      <c r="AH64" s="112">
        <f t="shared" si="8"/>
        <v>0</v>
      </c>
      <c r="AI64" s="112">
        <f t="shared" si="9"/>
        <v>0</v>
      </c>
      <c r="AJ64" s="112">
        <f t="shared" si="10"/>
        <v>0</v>
      </c>
      <c r="AK64" s="7"/>
      <c r="AL64" s="7">
        <f t="shared" si="11"/>
        <v>294</v>
      </c>
      <c r="AM64" s="7">
        <v>790003</v>
      </c>
      <c r="AN64" s="7">
        <v>309</v>
      </c>
    </row>
    <row r="65" spans="1:40" ht="63" x14ac:dyDescent="0.25">
      <c r="A65" s="38">
        <f t="shared" si="2"/>
        <v>54</v>
      </c>
      <c r="B65" s="44">
        <v>940064</v>
      </c>
      <c r="C65" s="44" t="s">
        <v>422</v>
      </c>
      <c r="D65" s="44" t="s">
        <v>423</v>
      </c>
      <c r="E65" s="12" t="s">
        <v>424</v>
      </c>
      <c r="F65" s="223">
        <v>389</v>
      </c>
      <c r="G65" s="223">
        <v>389</v>
      </c>
      <c r="H65" s="189">
        <v>400</v>
      </c>
      <c r="I65" s="325">
        <v>391</v>
      </c>
      <c r="J65" s="223">
        <v>391</v>
      </c>
      <c r="K65" s="189">
        <v>406</v>
      </c>
      <c r="L65" s="223">
        <f t="shared" si="3"/>
        <v>415</v>
      </c>
      <c r="M65" s="189">
        <v>396</v>
      </c>
      <c r="N65" s="219">
        <f t="shared" si="12"/>
        <v>396</v>
      </c>
      <c r="O65" s="87">
        <v>396</v>
      </c>
      <c r="P65" s="219">
        <v>396</v>
      </c>
      <c r="Q65" s="107"/>
      <c r="R65" s="80"/>
      <c r="S65" s="80"/>
      <c r="T65" s="101">
        <f t="shared" si="13"/>
        <v>396</v>
      </c>
      <c r="U65" s="41"/>
      <c r="W65" s="100">
        <v>389</v>
      </c>
      <c r="X65" s="100">
        <v>389</v>
      </c>
      <c r="Y65" s="7">
        <v>400</v>
      </c>
      <c r="Z65" s="7">
        <v>406</v>
      </c>
      <c r="AA65" s="7">
        <v>396</v>
      </c>
      <c r="AB65" s="7">
        <v>396</v>
      </c>
      <c r="AC65" s="7">
        <v>396</v>
      </c>
      <c r="AD65" s="112">
        <f t="shared" si="14"/>
        <v>0</v>
      </c>
      <c r="AE65" s="112">
        <f t="shared" si="5"/>
        <v>0</v>
      </c>
      <c r="AF65" s="112">
        <f t="shared" si="6"/>
        <v>-9</v>
      </c>
      <c r="AG65" s="112">
        <f t="shared" si="7"/>
        <v>9</v>
      </c>
      <c r="AH65" s="112">
        <f t="shared" si="8"/>
        <v>0</v>
      </c>
      <c r="AI65" s="112">
        <f t="shared" si="9"/>
        <v>0</v>
      </c>
      <c r="AJ65" s="112">
        <f t="shared" si="10"/>
        <v>0</v>
      </c>
      <c r="AK65" s="7"/>
      <c r="AL65" s="7">
        <f t="shared" si="11"/>
        <v>391</v>
      </c>
      <c r="AM65" s="7">
        <v>790004</v>
      </c>
      <c r="AN65" s="7">
        <v>35</v>
      </c>
    </row>
    <row r="66" spans="1:40" ht="47.25" x14ac:dyDescent="0.25">
      <c r="A66" s="38">
        <f t="shared" si="2"/>
        <v>55</v>
      </c>
      <c r="B66" s="44">
        <v>940066</v>
      </c>
      <c r="C66" s="44" t="s">
        <v>538</v>
      </c>
      <c r="D66" s="44" t="s">
        <v>539</v>
      </c>
      <c r="E66" s="12" t="s">
        <v>540</v>
      </c>
      <c r="F66" s="223">
        <v>558</v>
      </c>
      <c r="G66" s="223">
        <v>558</v>
      </c>
      <c r="H66" s="189">
        <v>560</v>
      </c>
      <c r="I66" s="325">
        <v>560</v>
      </c>
      <c r="J66" s="223">
        <v>560</v>
      </c>
      <c r="K66" s="189">
        <v>564</v>
      </c>
      <c r="L66" s="223">
        <f t="shared" si="3"/>
        <v>564</v>
      </c>
      <c r="M66" s="189">
        <v>560</v>
      </c>
      <c r="N66" s="219">
        <f t="shared" si="12"/>
        <v>560</v>
      </c>
      <c r="O66" s="87">
        <v>560</v>
      </c>
      <c r="P66" s="219">
        <v>560</v>
      </c>
      <c r="Q66" s="107"/>
      <c r="R66" s="80"/>
      <c r="S66" s="80"/>
      <c r="T66" s="101">
        <f t="shared" si="13"/>
        <v>560</v>
      </c>
      <c r="U66" s="41"/>
      <c r="W66" s="100">
        <v>558</v>
      </c>
      <c r="X66" s="100">
        <v>558</v>
      </c>
      <c r="Y66" s="7">
        <v>560</v>
      </c>
      <c r="Z66" s="7">
        <v>564</v>
      </c>
      <c r="AA66" s="7">
        <v>560</v>
      </c>
      <c r="AB66" s="7">
        <v>560</v>
      </c>
      <c r="AC66" s="7">
        <v>560</v>
      </c>
      <c r="AD66" s="112">
        <f t="shared" si="14"/>
        <v>0</v>
      </c>
      <c r="AE66" s="112">
        <f t="shared" si="5"/>
        <v>0</v>
      </c>
      <c r="AF66" s="112">
        <f t="shared" si="6"/>
        <v>0</v>
      </c>
      <c r="AG66" s="112">
        <f t="shared" si="7"/>
        <v>0</v>
      </c>
      <c r="AH66" s="112">
        <f t="shared" si="8"/>
        <v>0</v>
      </c>
      <c r="AI66" s="112">
        <f t="shared" si="9"/>
        <v>0</v>
      </c>
      <c r="AJ66" s="112">
        <f t="shared" si="10"/>
        <v>0</v>
      </c>
      <c r="AK66" s="7"/>
      <c r="AL66" s="7">
        <f t="shared" si="11"/>
        <v>560</v>
      </c>
      <c r="AM66" s="7">
        <v>800002</v>
      </c>
      <c r="AN66" s="7">
        <v>548</v>
      </c>
    </row>
    <row r="67" spans="1:40" ht="47.25" x14ac:dyDescent="0.25">
      <c r="A67" s="38">
        <f t="shared" si="2"/>
        <v>56</v>
      </c>
      <c r="B67" s="44">
        <v>940067</v>
      </c>
      <c r="C67" s="44" t="s">
        <v>425</v>
      </c>
      <c r="D67" s="44" t="s">
        <v>426</v>
      </c>
      <c r="E67" s="12" t="s">
        <v>427</v>
      </c>
      <c r="F67" s="223">
        <v>380</v>
      </c>
      <c r="G67" s="223">
        <v>377</v>
      </c>
      <c r="H67" s="189">
        <v>385</v>
      </c>
      <c r="I67" s="325">
        <v>376</v>
      </c>
      <c r="J67" s="223">
        <v>376</v>
      </c>
      <c r="K67" s="189">
        <v>397</v>
      </c>
      <c r="L67" s="223">
        <f t="shared" si="3"/>
        <v>406</v>
      </c>
      <c r="M67" s="189">
        <v>385</v>
      </c>
      <c r="N67" s="219">
        <f t="shared" si="12"/>
        <v>385</v>
      </c>
      <c r="O67" s="87">
        <v>385</v>
      </c>
      <c r="P67" s="219">
        <v>385</v>
      </c>
      <c r="Q67" s="107"/>
      <c r="R67" s="80"/>
      <c r="S67" s="80"/>
      <c r="T67" s="101">
        <f t="shared" si="13"/>
        <v>384.75</v>
      </c>
      <c r="U67" s="41"/>
      <c r="W67" s="100">
        <v>380</v>
      </c>
      <c r="X67" s="100">
        <v>377</v>
      </c>
      <c r="Y67" s="7">
        <v>385</v>
      </c>
      <c r="Z67" s="7">
        <v>397</v>
      </c>
      <c r="AA67" s="7">
        <v>385</v>
      </c>
      <c r="AB67" s="7">
        <v>385</v>
      </c>
      <c r="AC67" s="7">
        <v>385</v>
      </c>
      <c r="AD67" s="112">
        <f t="shared" si="14"/>
        <v>0</v>
      </c>
      <c r="AE67" s="112">
        <f t="shared" si="5"/>
        <v>0</v>
      </c>
      <c r="AF67" s="112">
        <f t="shared" si="6"/>
        <v>-9</v>
      </c>
      <c r="AG67" s="112">
        <f t="shared" si="7"/>
        <v>9</v>
      </c>
      <c r="AH67" s="112">
        <f t="shared" si="8"/>
        <v>0</v>
      </c>
      <c r="AI67" s="112">
        <f t="shared" si="9"/>
        <v>0</v>
      </c>
      <c r="AJ67" s="112">
        <f t="shared" si="10"/>
        <v>0</v>
      </c>
      <c r="AK67" s="7"/>
      <c r="AL67" s="7">
        <f t="shared" si="11"/>
        <v>376</v>
      </c>
      <c r="AM67" s="7">
        <v>800401</v>
      </c>
      <c r="AN67" s="7">
        <v>135</v>
      </c>
    </row>
    <row r="68" spans="1:40" ht="47.25" x14ac:dyDescent="0.25">
      <c r="A68" s="38">
        <f t="shared" si="2"/>
        <v>57</v>
      </c>
      <c r="B68" s="44">
        <v>940069</v>
      </c>
      <c r="C68" s="44" t="s">
        <v>428</v>
      </c>
      <c r="D68" s="44" t="s">
        <v>429</v>
      </c>
      <c r="E68" s="12" t="s">
        <v>430</v>
      </c>
      <c r="F68" s="223">
        <v>380</v>
      </c>
      <c r="G68" s="223">
        <v>380</v>
      </c>
      <c r="H68" s="189">
        <v>380</v>
      </c>
      <c r="I68" s="325">
        <v>380</v>
      </c>
      <c r="J68" s="223">
        <v>380</v>
      </c>
      <c r="K68" s="189">
        <v>381</v>
      </c>
      <c r="L68" s="223">
        <f t="shared" si="3"/>
        <v>381</v>
      </c>
      <c r="M68" s="189">
        <v>380</v>
      </c>
      <c r="N68" s="219">
        <f t="shared" si="12"/>
        <v>380</v>
      </c>
      <c r="O68" s="87">
        <v>380</v>
      </c>
      <c r="P68" s="219">
        <v>380</v>
      </c>
      <c r="Q68" s="107"/>
      <c r="R68" s="80"/>
      <c r="S68" s="80"/>
      <c r="T68" s="101">
        <f t="shared" si="13"/>
        <v>380.25</v>
      </c>
      <c r="U68" s="41"/>
      <c r="W68" s="100">
        <v>380</v>
      </c>
      <c r="X68" s="100">
        <v>380</v>
      </c>
      <c r="Y68" s="7">
        <v>380</v>
      </c>
      <c r="Z68" s="7">
        <v>381</v>
      </c>
      <c r="AA68" s="7">
        <v>380</v>
      </c>
      <c r="AB68" s="7">
        <v>380</v>
      </c>
      <c r="AC68" s="7">
        <v>380</v>
      </c>
      <c r="AD68" s="112">
        <f t="shared" si="14"/>
        <v>0</v>
      </c>
      <c r="AE68" s="112">
        <f t="shared" si="5"/>
        <v>0</v>
      </c>
      <c r="AF68" s="112">
        <f t="shared" si="6"/>
        <v>0</v>
      </c>
      <c r="AG68" s="112">
        <f t="shared" si="7"/>
        <v>0</v>
      </c>
      <c r="AH68" s="112">
        <f t="shared" si="8"/>
        <v>0</v>
      </c>
      <c r="AI68" s="112">
        <f t="shared" si="9"/>
        <v>0</v>
      </c>
      <c r="AJ68" s="112">
        <f t="shared" si="10"/>
        <v>0</v>
      </c>
      <c r="AK68" s="7"/>
      <c r="AL68" s="7">
        <f t="shared" si="11"/>
        <v>380</v>
      </c>
      <c r="AM68" s="7">
        <v>810006</v>
      </c>
      <c r="AN68" s="7">
        <v>303</v>
      </c>
    </row>
    <row r="69" spans="1:40" ht="47.25" x14ac:dyDescent="0.25">
      <c r="A69" s="38">
        <f t="shared" si="2"/>
        <v>58</v>
      </c>
      <c r="B69" s="44">
        <v>940078</v>
      </c>
      <c r="C69" s="44" t="s">
        <v>431</v>
      </c>
      <c r="D69" s="44" t="s">
        <v>432</v>
      </c>
      <c r="E69" s="12" t="s">
        <v>433</v>
      </c>
      <c r="F69" s="223">
        <v>167</v>
      </c>
      <c r="G69" s="223">
        <v>168</v>
      </c>
      <c r="H69" s="189">
        <v>165</v>
      </c>
      <c r="I69" s="325">
        <v>162</v>
      </c>
      <c r="J69" s="223">
        <v>162</v>
      </c>
      <c r="K69" s="189">
        <v>148</v>
      </c>
      <c r="L69" s="223">
        <f t="shared" si="3"/>
        <v>151</v>
      </c>
      <c r="M69" s="189">
        <v>162</v>
      </c>
      <c r="N69" s="219">
        <f t="shared" si="12"/>
        <v>162</v>
      </c>
      <c r="O69" s="87">
        <v>162</v>
      </c>
      <c r="P69" s="219">
        <v>162</v>
      </c>
      <c r="Q69" s="107"/>
      <c r="R69" s="80"/>
      <c r="S69" s="80"/>
      <c r="T69" s="101">
        <f t="shared" si="13"/>
        <v>162</v>
      </c>
      <c r="U69" s="41"/>
      <c r="W69" s="100">
        <v>167</v>
      </c>
      <c r="X69" s="100">
        <v>168</v>
      </c>
      <c r="Y69" s="7">
        <v>165</v>
      </c>
      <c r="Z69" s="7">
        <v>148</v>
      </c>
      <c r="AA69" s="7">
        <v>162</v>
      </c>
      <c r="AB69" s="7">
        <v>162</v>
      </c>
      <c r="AC69" s="7">
        <v>162</v>
      </c>
      <c r="AD69" s="112">
        <f t="shared" si="14"/>
        <v>0</v>
      </c>
      <c r="AE69" s="112">
        <f t="shared" si="5"/>
        <v>0</v>
      </c>
      <c r="AF69" s="112">
        <f t="shared" si="6"/>
        <v>-3</v>
      </c>
      <c r="AG69" s="112">
        <f t="shared" si="7"/>
        <v>3</v>
      </c>
      <c r="AH69" s="112">
        <f t="shared" si="8"/>
        <v>0</v>
      </c>
      <c r="AI69" s="112">
        <f t="shared" si="9"/>
        <v>0</v>
      </c>
      <c r="AJ69" s="112">
        <f t="shared" si="10"/>
        <v>0</v>
      </c>
      <c r="AK69" s="7"/>
      <c r="AL69" s="7">
        <f t="shared" si="11"/>
        <v>162</v>
      </c>
      <c r="AM69" s="7">
        <v>810401</v>
      </c>
      <c r="AN69" s="7">
        <v>127</v>
      </c>
    </row>
    <row r="70" spans="1:40" ht="63" x14ac:dyDescent="0.25">
      <c r="A70" s="38">
        <f t="shared" si="2"/>
        <v>59</v>
      </c>
      <c r="B70" s="44">
        <v>600008</v>
      </c>
      <c r="C70" s="44" t="s">
        <v>261</v>
      </c>
      <c r="D70" s="44" t="s">
        <v>262</v>
      </c>
      <c r="E70" s="45" t="s">
        <v>434</v>
      </c>
      <c r="F70" s="294">
        <v>20</v>
      </c>
      <c r="G70" s="294">
        <v>20</v>
      </c>
      <c r="H70" s="189">
        <v>21</v>
      </c>
      <c r="I70" s="325">
        <v>20</v>
      </c>
      <c r="J70" s="294">
        <v>20</v>
      </c>
      <c r="K70" s="302">
        <v>23</v>
      </c>
      <c r="L70" s="223">
        <f t="shared" si="3"/>
        <v>24</v>
      </c>
      <c r="M70" s="189">
        <v>21</v>
      </c>
      <c r="N70" s="219">
        <f t="shared" si="12"/>
        <v>21</v>
      </c>
      <c r="O70" s="87">
        <v>21</v>
      </c>
      <c r="P70" s="219">
        <v>21</v>
      </c>
      <c r="Q70" s="107"/>
      <c r="R70" s="80"/>
      <c r="S70" s="80"/>
      <c r="T70" s="101">
        <f t="shared" si="13"/>
        <v>21</v>
      </c>
      <c r="U70" s="41"/>
      <c r="W70" s="100">
        <v>20</v>
      </c>
      <c r="X70" s="100">
        <v>20</v>
      </c>
      <c r="Y70" s="7">
        <v>21</v>
      </c>
      <c r="Z70" s="7">
        <v>23</v>
      </c>
      <c r="AA70" s="7">
        <v>21</v>
      </c>
      <c r="AB70" s="7">
        <v>21</v>
      </c>
      <c r="AC70" s="7">
        <v>21</v>
      </c>
      <c r="AD70" s="112">
        <f t="shared" si="14"/>
        <v>0</v>
      </c>
      <c r="AE70" s="112">
        <f t="shared" si="5"/>
        <v>0</v>
      </c>
      <c r="AF70" s="112">
        <f t="shared" si="6"/>
        <v>-1</v>
      </c>
      <c r="AG70" s="112">
        <f t="shared" si="7"/>
        <v>1</v>
      </c>
      <c r="AH70" s="112">
        <f t="shared" si="8"/>
        <v>0</v>
      </c>
      <c r="AI70" s="112">
        <f t="shared" si="9"/>
        <v>0</v>
      </c>
      <c r="AJ70" s="112">
        <f t="shared" si="10"/>
        <v>0</v>
      </c>
      <c r="AK70" s="7"/>
      <c r="AL70" s="7">
        <f t="shared" si="11"/>
        <v>20</v>
      </c>
      <c r="AM70" s="7">
        <v>820001</v>
      </c>
      <c r="AN70" s="7">
        <v>26</v>
      </c>
    </row>
    <row r="71" spans="1:40" ht="47.25" x14ac:dyDescent="0.25">
      <c r="A71" s="38">
        <f t="shared" si="2"/>
        <v>60</v>
      </c>
      <c r="B71" s="44">
        <v>790004</v>
      </c>
      <c r="C71" s="44" t="s">
        <v>270</v>
      </c>
      <c r="D71" s="44" t="s">
        <v>271</v>
      </c>
      <c r="E71" s="45" t="s">
        <v>272</v>
      </c>
      <c r="F71" s="294">
        <v>34</v>
      </c>
      <c r="G71" s="294">
        <v>35</v>
      </c>
      <c r="H71" s="189">
        <v>34</v>
      </c>
      <c r="I71" s="325">
        <v>35</v>
      </c>
      <c r="J71" s="294">
        <v>35</v>
      </c>
      <c r="K71" s="302">
        <v>39</v>
      </c>
      <c r="L71" s="223">
        <f t="shared" si="3"/>
        <v>38</v>
      </c>
      <c r="M71" s="189">
        <v>36</v>
      </c>
      <c r="N71" s="219">
        <f t="shared" si="12"/>
        <v>36</v>
      </c>
      <c r="O71" s="87">
        <v>36</v>
      </c>
      <c r="P71" s="219">
        <v>36</v>
      </c>
      <c r="Q71" s="107"/>
      <c r="R71" s="80"/>
      <c r="S71" s="80"/>
      <c r="T71" s="101">
        <f t="shared" si="13"/>
        <v>35.5</v>
      </c>
      <c r="U71" s="41"/>
      <c r="W71" s="100">
        <v>34</v>
      </c>
      <c r="X71" s="100">
        <v>35</v>
      </c>
      <c r="Y71" s="7">
        <v>34</v>
      </c>
      <c r="Z71" s="7">
        <v>39</v>
      </c>
      <c r="AA71" s="7">
        <v>36</v>
      </c>
      <c r="AB71" s="7">
        <v>36</v>
      </c>
      <c r="AC71" s="7">
        <v>36</v>
      </c>
      <c r="AD71" s="112">
        <f t="shared" si="14"/>
        <v>0</v>
      </c>
      <c r="AE71" s="112">
        <f t="shared" si="5"/>
        <v>0</v>
      </c>
      <c r="AF71" s="112">
        <f t="shared" si="6"/>
        <v>1</v>
      </c>
      <c r="AG71" s="112">
        <f t="shared" si="7"/>
        <v>-1</v>
      </c>
      <c r="AH71" s="112">
        <f t="shared" si="8"/>
        <v>0</v>
      </c>
      <c r="AI71" s="112">
        <f t="shared" si="9"/>
        <v>0</v>
      </c>
      <c r="AJ71" s="112">
        <f t="shared" si="10"/>
        <v>0</v>
      </c>
      <c r="AK71" s="7"/>
      <c r="AL71" s="7">
        <f t="shared" si="11"/>
        <v>35</v>
      </c>
      <c r="AM71" s="7">
        <v>820007</v>
      </c>
      <c r="AN71" s="7">
        <v>235</v>
      </c>
    </row>
    <row r="72" spans="1:40" ht="47.25" x14ac:dyDescent="0.25">
      <c r="A72" s="38">
        <f t="shared" si="2"/>
        <v>61</v>
      </c>
      <c r="B72" s="44">
        <v>820001</v>
      </c>
      <c r="C72" s="44" t="s">
        <v>273</v>
      </c>
      <c r="D72" s="44" t="s">
        <v>274</v>
      </c>
      <c r="E72" s="45" t="s">
        <v>275</v>
      </c>
      <c r="F72" s="294">
        <v>25</v>
      </c>
      <c r="G72" s="294">
        <v>26</v>
      </c>
      <c r="H72" s="189">
        <v>26</v>
      </c>
      <c r="I72" s="325">
        <v>26</v>
      </c>
      <c r="J72" s="294">
        <v>26</v>
      </c>
      <c r="K72" s="302">
        <v>27</v>
      </c>
      <c r="L72" s="223">
        <f t="shared" si="3"/>
        <v>27</v>
      </c>
      <c r="M72" s="189">
        <v>26</v>
      </c>
      <c r="N72" s="219">
        <f t="shared" si="12"/>
        <v>26</v>
      </c>
      <c r="O72" s="87">
        <v>26</v>
      </c>
      <c r="P72" s="219">
        <v>26</v>
      </c>
      <c r="Q72" s="107"/>
      <c r="R72" s="80"/>
      <c r="S72" s="80"/>
      <c r="T72" s="101">
        <f t="shared" si="13"/>
        <v>26</v>
      </c>
      <c r="U72" s="41"/>
      <c r="W72" s="100">
        <v>25</v>
      </c>
      <c r="X72" s="100">
        <v>26</v>
      </c>
      <c r="Y72" s="7">
        <v>26</v>
      </c>
      <c r="Z72" s="7">
        <v>27</v>
      </c>
      <c r="AA72" s="7">
        <v>26</v>
      </c>
      <c r="AB72" s="7">
        <v>26</v>
      </c>
      <c r="AC72" s="7">
        <v>26</v>
      </c>
      <c r="AD72" s="112">
        <f t="shared" si="14"/>
        <v>0</v>
      </c>
      <c r="AE72" s="112">
        <f t="shared" si="5"/>
        <v>0</v>
      </c>
      <c r="AF72" s="112">
        <f t="shared" si="6"/>
        <v>0</v>
      </c>
      <c r="AG72" s="112">
        <f t="shared" si="7"/>
        <v>0</v>
      </c>
      <c r="AH72" s="112">
        <f t="shared" si="8"/>
        <v>0</v>
      </c>
      <c r="AI72" s="112">
        <f t="shared" si="9"/>
        <v>0</v>
      </c>
      <c r="AJ72" s="112">
        <f t="shared" si="10"/>
        <v>0</v>
      </c>
      <c r="AK72" s="7"/>
      <c r="AL72" s="7">
        <f t="shared" si="11"/>
        <v>26</v>
      </c>
      <c r="AM72" s="7">
        <v>830003</v>
      </c>
      <c r="AN72" s="7">
        <v>54</v>
      </c>
    </row>
    <row r="73" spans="1:40" ht="78.75" x14ac:dyDescent="0.25">
      <c r="A73" s="38">
        <f t="shared" si="2"/>
        <v>62</v>
      </c>
      <c r="B73" s="44">
        <v>510401</v>
      </c>
      <c r="C73" s="44" t="s">
        <v>435</v>
      </c>
      <c r="D73" s="44" t="s">
        <v>436</v>
      </c>
      <c r="E73" s="12" t="s">
        <v>437</v>
      </c>
      <c r="F73" s="293">
        <v>32</v>
      </c>
      <c r="G73" s="293">
        <v>34</v>
      </c>
      <c r="H73" s="189">
        <v>33</v>
      </c>
      <c r="I73" s="325">
        <v>35</v>
      </c>
      <c r="J73" s="293">
        <v>35</v>
      </c>
      <c r="K73" s="225">
        <v>31</v>
      </c>
      <c r="L73" s="223">
        <f t="shared" si="3"/>
        <v>29</v>
      </c>
      <c r="M73" s="189">
        <v>33</v>
      </c>
      <c r="N73" s="219">
        <f t="shared" si="12"/>
        <v>33</v>
      </c>
      <c r="O73" s="87">
        <v>33</v>
      </c>
      <c r="P73" s="219">
        <v>33</v>
      </c>
      <c r="Q73" s="107"/>
      <c r="R73" s="80"/>
      <c r="S73" s="80"/>
      <c r="T73" s="101">
        <f t="shared" si="13"/>
        <v>32.5</v>
      </c>
      <c r="U73" s="41"/>
      <c r="W73" s="100">
        <v>32</v>
      </c>
      <c r="X73" s="100">
        <v>34</v>
      </c>
      <c r="Y73" s="7">
        <v>33</v>
      </c>
      <c r="Z73" s="7">
        <v>31</v>
      </c>
      <c r="AA73" s="7">
        <v>33</v>
      </c>
      <c r="AB73" s="7">
        <v>33</v>
      </c>
      <c r="AC73" s="7">
        <v>33</v>
      </c>
      <c r="AD73" s="112">
        <f t="shared" si="14"/>
        <v>0</v>
      </c>
      <c r="AE73" s="112">
        <f t="shared" si="5"/>
        <v>0</v>
      </c>
      <c r="AF73" s="112">
        <f t="shared" si="6"/>
        <v>2</v>
      </c>
      <c r="AG73" s="112">
        <f t="shared" si="7"/>
        <v>-2</v>
      </c>
      <c r="AH73" s="112">
        <f t="shared" si="8"/>
        <v>0</v>
      </c>
      <c r="AI73" s="112">
        <f t="shared" si="9"/>
        <v>0</v>
      </c>
      <c r="AJ73" s="112">
        <f t="shared" si="10"/>
        <v>0</v>
      </c>
      <c r="AK73" s="7"/>
      <c r="AL73" s="7">
        <f t="shared" si="11"/>
        <v>35</v>
      </c>
      <c r="AM73" s="7">
        <v>830005</v>
      </c>
      <c r="AN73" s="7">
        <v>218</v>
      </c>
    </row>
    <row r="74" spans="1:40" ht="78.75" x14ac:dyDescent="0.25">
      <c r="A74" s="38">
        <f t="shared" si="2"/>
        <v>63</v>
      </c>
      <c r="B74" s="44">
        <v>520401</v>
      </c>
      <c r="C74" s="44" t="s">
        <v>438</v>
      </c>
      <c r="D74" s="44" t="s">
        <v>439</v>
      </c>
      <c r="E74" s="12" t="s">
        <v>440</v>
      </c>
      <c r="F74" s="293">
        <v>44</v>
      </c>
      <c r="G74" s="293">
        <v>45</v>
      </c>
      <c r="H74" s="189">
        <v>43</v>
      </c>
      <c r="I74" s="325">
        <v>44</v>
      </c>
      <c r="J74" s="293">
        <v>44</v>
      </c>
      <c r="K74" s="225">
        <v>43</v>
      </c>
      <c r="L74" s="223">
        <f t="shared" si="3"/>
        <v>42</v>
      </c>
      <c r="M74" s="189">
        <v>44</v>
      </c>
      <c r="N74" s="219">
        <f t="shared" si="12"/>
        <v>44</v>
      </c>
      <c r="O74" s="87">
        <v>44</v>
      </c>
      <c r="P74" s="219">
        <v>44</v>
      </c>
      <c r="Q74" s="107"/>
      <c r="R74" s="80"/>
      <c r="S74" s="80"/>
      <c r="T74" s="101">
        <f t="shared" si="13"/>
        <v>43.75</v>
      </c>
      <c r="U74" s="41"/>
      <c r="W74" s="100">
        <v>44</v>
      </c>
      <c r="X74" s="100">
        <v>45</v>
      </c>
      <c r="Y74" s="7">
        <v>43</v>
      </c>
      <c r="Z74" s="7">
        <v>43</v>
      </c>
      <c r="AA74" s="7">
        <v>44</v>
      </c>
      <c r="AB74" s="7">
        <v>44</v>
      </c>
      <c r="AC74" s="7">
        <v>44</v>
      </c>
      <c r="AD74" s="112">
        <f t="shared" si="14"/>
        <v>0</v>
      </c>
      <c r="AE74" s="112">
        <f t="shared" si="5"/>
        <v>0</v>
      </c>
      <c r="AF74" s="112">
        <f t="shared" si="6"/>
        <v>1</v>
      </c>
      <c r="AG74" s="112">
        <f t="shared" si="7"/>
        <v>-1</v>
      </c>
      <c r="AH74" s="112">
        <f t="shared" si="8"/>
        <v>0</v>
      </c>
      <c r="AI74" s="112">
        <f t="shared" si="9"/>
        <v>0</v>
      </c>
      <c r="AJ74" s="112">
        <f t="shared" si="10"/>
        <v>0</v>
      </c>
      <c r="AK74" s="7"/>
      <c r="AL74" s="7">
        <f t="shared" si="11"/>
        <v>44</v>
      </c>
      <c r="AM74" s="7">
        <v>840007</v>
      </c>
      <c r="AN74" s="7">
        <v>254</v>
      </c>
    </row>
    <row r="75" spans="1:40" ht="78.75" x14ac:dyDescent="0.25">
      <c r="A75" s="38">
        <f t="shared" si="2"/>
        <v>64</v>
      </c>
      <c r="B75" s="44">
        <v>530401</v>
      </c>
      <c r="C75" s="44" t="s">
        <v>441</v>
      </c>
      <c r="D75" s="44" t="s">
        <v>442</v>
      </c>
      <c r="E75" s="12" t="s">
        <v>443</v>
      </c>
      <c r="F75" s="293">
        <v>80</v>
      </c>
      <c r="G75" s="293">
        <v>82</v>
      </c>
      <c r="H75" s="189">
        <v>78</v>
      </c>
      <c r="I75" s="325">
        <v>82</v>
      </c>
      <c r="J75" s="293">
        <v>82</v>
      </c>
      <c r="K75" s="225">
        <v>72</v>
      </c>
      <c r="L75" s="223">
        <f t="shared" si="3"/>
        <v>68</v>
      </c>
      <c r="M75" s="189">
        <v>78</v>
      </c>
      <c r="N75" s="219">
        <f t="shared" si="12"/>
        <v>78</v>
      </c>
      <c r="O75" s="87">
        <v>78</v>
      </c>
      <c r="P75" s="219">
        <v>78</v>
      </c>
      <c r="Q75" s="107"/>
      <c r="R75" s="80"/>
      <c r="S75" s="80"/>
      <c r="T75" s="101">
        <f t="shared" si="13"/>
        <v>78</v>
      </c>
      <c r="U75" s="41"/>
      <c r="W75" s="100">
        <v>80</v>
      </c>
      <c r="X75" s="100">
        <v>82</v>
      </c>
      <c r="Y75" s="7">
        <v>78</v>
      </c>
      <c r="Z75" s="7">
        <v>72</v>
      </c>
      <c r="AA75" s="7">
        <v>78</v>
      </c>
      <c r="AB75" s="7">
        <v>78</v>
      </c>
      <c r="AC75" s="7">
        <v>78</v>
      </c>
      <c r="AD75" s="112">
        <f t="shared" si="14"/>
        <v>0</v>
      </c>
      <c r="AE75" s="112">
        <f t="shared" si="5"/>
        <v>0</v>
      </c>
      <c r="AF75" s="112">
        <f t="shared" si="6"/>
        <v>4</v>
      </c>
      <c r="AG75" s="112">
        <f t="shared" si="7"/>
        <v>-4</v>
      </c>
      <c r="AH75" s="112">
        <f t="shared" si="8"/>
        <v>0</v>
      </c>
      <c r="AI75" s="112">
        <f t="shared" si="9"/>
        <v>0</v>
      </c>
      <c r="AJ75" s="112">
        <f t="shared" si="10"/>
        <v>0</v>
      </c>
      <c r="AK75" s="7"/>
      <c r="AL75" s="7">
        <f t="shared" si="11"/>
        <v>82</v>
      </c>
      <c r="AM75" s="7">
        <v>840401</v>
      </c>
      <c r="AN75" s="7">
        <v>46</v>
      </c>
    </row>
    <row r="76" spans="1:40" ht="78.75" x14ac:dyDescent="0.25">
      <c r="A76" s="38">
        <f t="shared" si="2"/>
        <v>65</v>
      </c>
      <c r="B76" s="44">
        <v>550401</v>
      </c>
      <c r="C76" s="44" t="s">
        <v>444</v>
      </c>
      <c r="D76" s="44" t="s">
        <v>445</v>
      </c>
      <c r="E76" s="12" t="s">
        <v>446</v>
      </c>
      <c r="F76" s="293">
        <v>72</v>
      </c>
      <c r="G76" s="293">
        <v>71</v>
      </c>
      <c r="H76" s="189">
        <v>73</v>
      </c>
      <c r="I76" s="325">
        <v>70</v>
      </c>
      <c r="J76" s="293">
        <v>70</v>
      </c>
      <c r="K76" s="225">
        <v>75</v>
      </c>
      <c r="L76" s="223">
        <f t="shared" si="3"/>
        <v>78</v>
      </c>
      <c r="M76" s="189">
        <v>73</v>
      </c>
      <c r="N76" s="219">
        <f t="shared" ref="N76:N101" si="15">ROUND((F76+G76+J76+L76)/4,0)</f>
        <v>73</v>
      </c>
      <c r="O76" s="87">
        <v>73</v>
      </c>
      <c r="P76" s="219">
        <v>73</v>
      </c>
      <c r="Q76" s="107"/>
      <c r="R76" s="80"/>
      <c r="S76" s="80"/>
      <c r="T76" s="101">
        <f t="shared" ref="T76:T100" si="16">(F76+G76+J76+L76)/4</f>
        <v>72.75</v>
      </c>
      <c r="U76" s="41"/>
      <c r="W76" s="100">
        <v>72</v>
      </c>
      <c r="X76" s="100">
        <v>71</v>
      </c>
      <c r="Y76" s="7">
        <v>73</v>
      </c>
      <c r="Z76" s="7">
        <v>75</v>
      </c>
      <c r="AA76" s="7">
        <v>73</v>
      </c>
      <c r="AB76" s="7">
        <v>73</v>
      </c>
      <c r="AC76" s="7">
        <v>73</v>
      </c>
      <c r="AD76" s="112">
        <f t="shared" si="14"/>
        <v>0</v>
      </c>
      <c r="AE76" s="112">
        <f t="shared" si="5"/>
        <v>0</v>
      </c>
      <c r="AF76" s="112">
        <f t="shared" si="6"/>
        <v>-3</v>
      </c>
      <c r="AG76" s="112">
        <f t="shared" si="7"/>
        <v>3</v>
      </c>
      <c r="AH76" s="112">
        <f t="shared" si="8"/>
        <v>0</v>
      </c>
      <c r="AI76" s="112">
        <f t="shared" si="9"/>
        <v>0</v>
      </c>
      <c r="AJ76" s="112">
        <f t="shared" si="10"/>
        <v>0</v>
      </c>
      <c r="AK76" s="7"/>
      <c r="AL76" s="7">
        <f t="shared" si="11"/>
        <v>70</v>
      </c>
      <c r="AM76" s="7">
        <v>850006</v>
      </c>
      <c r="AN76" s="7">
        <v>270</v>
      </c>
    </row>
    <row r="77" spans="1:40" ht="78.75" x14ac:dyDescent="0.25">
      <c r="A77" s="38">
        <f t="shared" ref="A77:A100" si="17">ROW(A77)-11</f>
        <v>66</v>
      </c>
      <c r="B77" s="44">
        <v>570401</v>
      </c>
      <c r="C77" s="44" t="s">
        <v>447</v>
      </c>
      <c r="D77" s="44" t="s">
        <v>448</v>
      </c>
      <c r="E77" s="12" t="s">
        <v>449</v>
      </c>
      <c r="F77" s="293">
        <v>73</v>
      </c>
      <c r="G77" s="293">
        <v>77</v>
      </c>
      <c r="H77" s="189">
        <v>74</v>
      </c>
      <c r="I77" s="325">
        <v>77</v>
      </c>
      <c r="J77" s="293">
        <v>77</v>
      </c>
      <c r="K77" s="225">
        <v>70</v>
      </c>
      <c r="L77" s="223">
        <f t="shared" ref="L77:L100" si="18">ROUND((F77+G77+H77+K77)-(F77+G77+J77),1)</f>
        <v>67</v>
      </c>
      <c r="M77" s="189">
        <v>74</v>
      </c>
      <c r="N77" s="219">
        <f t="shared" si="15"/>
        <v>74</v>
      </c>
      <c r="O77" s="87">
        <v>74</v>
      </c>
      <c r="P77" s="219">
        <v>74</v>
      </c>
      <c r="Q77" s="107"/>
      <c r="R77" s="80"/>
      <c r="S77" s="80"/>
      <c r="T77" s="101">
        <f t="shared" si="16"/>
        <v>73.5</v>
      </c>
      <c r="U77" s="41"/>
      <c r="W77" s="100">
        <v>73</v>
      </c>
      <c r="X77" s="100">
        <v>77</v>
      </c>
      <c r="Y77" s="7">
        <v>74</v>
      </c>
      <c r="Z77" s="7">
        <v>70</v>
      </c>
      <c r="AA77" s="7">
        <v>74</v>
      </c>
      <c r="AB77" s="7">
        <v>74</v>
      </c>
      <c r="AC77" s="7">
        <v>74</v>
      </c>
      <c r="AD77" s="112">
        <f t="shared" ref="AD77:AD101" si="19">F77-W77</f>
        <v>0</v>
      </c>
      <c r="AE77" s="112">
        <f t="shared" ref="AE77:AE101" si="20">G77-X77</f>
        <v>0</v>
      </c>
      <c r="AF77" s="112">
        <f t="shared" ref="AF77:AF101" si="21">J77-Y77</f>
        <v>3</v>
      </c>
      <c r="AG77" s="112">
        <f t="shared" ref="AG77:AG101" si="22">L77-Z77</f>
        <v>-3</v>
      </c>
      <c r="AH77" s="112">
        <f t="shared" ref="AH77:AH101" si="23">N77-AA77</f>
        <v>0</v>
      </c>
      <c r="AI77" s="112">
        <f t="shared" ref="AI77:AI101" si="24">O77-AB77</f>
        <v>0</v>
      </c>
      <c r="AJ77" s="112">
        <f t="shared" ref="AJ77:AJ101" si="25">P77-AC77</f>
        <v>0</v>
      </c>
      <c r="AK77" s="7"/>
      <c r="AL77" s="7">
        <f t="shared" ref="AL77:AL100" si="26">VLOOKUP(B77,$AM$12:$AN$102,2,FALSE)</f>
        <v>77</v>
      </c>
      <c r="AM77" s="7">
        <v>850401</v>
      </c>
      <c r="AN77" s="7">
        <v>57</v>
      </c>
    </row>
    <row r="78" spans="1:40" ht="78.75" x14ac:dyDescent="0.25">
      <c r="A78" s="38">
        <f t="shared" si="17"/>
        <v>67</v>
      </c>
      <c r="B78" s="44">
        <v>600401</v>
      </c>
      <c r="C78" s="44" t="s">
        <v>454</v>
      </c>
      <c r="D78" s="44" t="s">
        <v>455</v>
      </c>
      <c r="E78" s="12" t="s">
        <v>456</v>
      </c>
      <c r="F78" s="293">
        <v>56</v>
      </c>
      <c r="G78" s="293">
        <v>56</v>
      </c>
      <c r="H78" s="189">
        <v>56</v>
      </c>
      <c r="I78" s="325">
        <v>55</v>
      </c>
      <c r="J78" s="293">
        <v>55</v>
      </c>
      <c r="K78" s="225">
        <v>57</v>
      </c>
      <c r="L78" s="223">
        <f t="shared" si="18"/>
        <v>58</v>
      </c>
      <c r="M78" s="189">
        <v>56</v>
      </c>
      <c r="N78" s="219">
        <f t="shared" si="15"/>
        <v>56</v>
      </c>
      <c r="O78" s="87">
        <v>56</v>
      </c>
      <c r="P78" s="219">
        <v>56</v>
      </c>
      <c r="Q78" s="107"/>
      <c r="R78" s="80"/>
      <c r="S78" s="80"/>
      <c r="T78" s="101">
        <f t="shared" si="16"/>
        <v>56.25</v>
      </c>
      <c r="U78" s="41"/>
      <c r="W78" s="100">
        <v>56</v>
      </c>
      <c r="X78" s="100">
        <v>56</v>
      </c>
      <c r="Y78" s="7">
        <v>56</v>
      </c>
      <c r="Z78" s="7">
        <v>57</v>
      </c>
      <c r="AA78" s="7">
        <v>56</v>
      </c>
      <c r="AB78" s="7">
        <v>56</v>
      </c>
      <c r="AC78" s="7">
        <v>56</v>
      </c>
      <c r="AD78" s="112">
        <f t="shared" si="19"/>
        <v>0</v>
      </c>
      <c r="AE78" s="112">
        <f t="shared" si="20"/>
        <v>0</v>
      </c>
      <c r="AF78" s="112">
        <f t="shared" si="21"/>
        <v>-1</v>
      </c>
      <c r="AG78" s="112">
        <f t="shared" si="22"/>
        <v>1</v>
      </c>
      <c r="AH78" s="112">
        <f t="shared" si="23"/>
        <v>0</v>
      </c>
      <c r="AI78" s="112">
        <f t="shared" si="24"/>
        <v>0</v>
      </c>
      <c r="AJ78" s="112">
        <f t="shared" si="25"/>
        <v>0</v>
      </c>
      <c r="AK78" s="7"/>
      <c r="AL78" s="7">
        <f t="shared" si="26"/>
        <v>55</v>
      </c>
      <c r="AM78" s="7">
        <v>860009</v>
      </c>
      <c r="AN78" s="7">
        <v>260</v>
      </c>
    </row>
    <row r="79" spans="1:40" ht="63" x14ac:dyDescent="0.25">
      <c r="A79" s="38">
        <f t="shared" si="17"/>
        <v>68</v>
      </c>
      <c r="B79" s="44">
        <v>620017</v>
      </c>
      <c r="C79" s="44" t="s">
        <v>457</v>
      </c>
      <c r="D79" s="44" t="s">
        <v>458</v>
      </c>
      <c r="E79" s="12" t="s">
        <v>459</v>
      </c>
      <c r="F79" s="293">
        <v>145</v>
      </c>
      <c r="G79" s="293">
        <v>145</v>
      </c>
      <c r="H79" s="189">
        <v>126</v>
      </c>
      <c r="I79" s="325">
        <v>126</v>
      </c>
      <c r="J79" s="293">
        <v>126</v>
      </c>
      <c r="K79" s="225">
        <v>192</v>
      </c>
      <c r="L79" s="293">
        <f>ROUND((F79+G79+H79+K79)-(F79+G79+J79),1)</f>
        <v>192</v>
      </c>
      <c r="M79" s="189">
        <v>152</v>
      </c>
      <c r="N79" s="219">
        <f t="shared" si="15"/>
        <v>152</v>
      </c>
      <c r="O79" s="87">
        <v>152</v>
      </c>
      <c r="P79" s="219">
        <v>152</v>
      </c>
      <c r="Q79" s="107"/>
      <c r="R79" s="80"/>
      <c r="S79" s="80"/>
      <c r="T79" s="101">
        <f t="shared" si="16"/>
        <v>152</v>
      </c>
      <c r="U79" s="41"/>
      <c r="W79" s="100">
        <v>145</v>
      </c>
      <c r="X79" s="100">
        <v>145</v>
      </c>
      <c r="Y79" s="7">
        <v>126</v>
      </c>
      <c r="Z79" s="7">
        <v>192</v>
      </c>
      <c r="AA79" s="7">
        <v>152</v>
      </c>
      <c r="AB79" s="7">
        <v>152</v>
      </c>
      <c r="AC79" s="7">
        <v>152</v>
      </c>
      <c r="AD79" s="112">
        <f t="shared" si="19"/>
        <v>0</v>
      </c>
      <c r="AE79" s="112">
        <f t="shared" si="20"/>
        <v>0</v>
      </c>
      <c r="AF79" s="112">
        <f t="shared" si="21"/>
        <v>0</v>
      </c>
      <c r="AG79" s="112">
        <f t="shared" si="22"/>
        <v>0</v>
      </c>
      <c r="AH79" s="112">
        <f t="shared" si="23"/>
        <v>0</v>
      </c>
      <c r="AI79" s="112">
        <f t="shared" si="24"/>
        <v>0</v>
      </c>
      <c r="AJ79" s="112">
        <f t="shared" si="25"/>
        <v>0</v>
      </c>
      <c r="AK79" s="7"/>
      <c r="AL79" s="7">
        <f t="shared" si="26"/>
        <v>126</v>
      </c>
      <c r="AM79" s="7">
        <v>870004</v>
      </c>
      <c r="AN79" s="7">
        <v>315</v>
      </c>
    </row>
    <row r="80" spans="1:40" ht="78.75" x14ac:dyDescent="0.25">
      <c r="A80" s="38">
        <f t="shared" si="17"/>
        <v>69</v>
      </c>
      <c r="B80" s="44">
        <v>640401</v>
      </c>
      <c r="C80" s="44" t="s">
        <v>460</v>
      </c>
      <c r="D80" s="44" t="s">
        <v>461</v>
      </c>
      <c r="E80" s="12" t="s">
        <v>462</v>
      </c>
      <c r="F80" s="293">
        <v>74</v>
      </c>
      <c r="G80" s="293">
        <v>74</v>
      </c>
      <c r="H80" s="189">
        <v>72</v>
      </c>
      <c r="I80" s="325">
        <v>73</v>
      </c>
      <c r="J80" s="293">
        <v>73</v>
      </c>
      <c r="K80" s="225">
        <v>67</v>
      </c>
      <c r="L80" s="223">
        <f t="shared" si="18"/>
        <v>66</v>
      </c>
      <c r="M80" s="189">
        <v>72</v>
      </c>
      <c r="N80" s="219">
        <f t="shared" si="15"/>
        <v>72</v>
      </c>
      <c r="O80" s="87">
        <v>72</v>
      </c>
      <c r="P80" s="219">
        <v>72</v>
      </c>
      <c r="Q80" s="107"/>
      <c r="R80" s="80"/>
      <c r="S80" s="80"/>
      <c r="T80" s="101">
        <f t="shared" si="16"/>
        <v>71.75</v>
      </c>
      <c r="U80" s="41"/>
      <c r="W80" s="100">
        <v>74</v>
      </c>
      <c r="X80" s="100">
        <v>74</v>
      </c>
      <c r="Y80" s="7">
        <v>72</v>
      </c>
      <c r="Z80" s="7">
        <v>67</v>
      </c>
      <c r="AA80" s="7">
        <v>72</v>
      </c>
      <c r="AB80" s="7">
        <v>72</v>
      </c>
      <c r="AC80" s="7">
        <v>72</v>
      </c>
      <c r="AD80" s="112">
        <f t="shared" si="19"/>
        <v>0</v>
      </c>
      <c r="AE80" s="112">
        <f t="shared" si="20"/>
        <v>0</v>
      </c>
      <c r="AF80" s="112">
        <f t="shared" si="21"/>
        <v>1</v>
      </c>
      <c r="AG80" s="112">
        <f t="shared" si="22"/>
        <v>-1</v>
      </c>
      <c r="AH80" s="112">
        <f t="shared" si="23"/>
        <v>0</v>
      </c>
      <c r="AI80" s="112">
        <f t="shared" si="24"/>
        <v>0</v>
      </c>
      <c r="AJ80" s="112">
        <f t="shared" si="25"/>
        <v>0</v>
      </c>
      <c r="AK80" s="7"/>
      <c r="AL80" s="7">
        <f t="shared" si="26"/>
        <v>73</v>
      </c>
      <c r="AM80" s="7">
        <v>880007</v>
      </c>
      <c r="AN80" s="7">
        <v>343</v>
      </c>
    </row>
    <row r="81" spans="1:40" ht="78.75" x14ac:dyDescent="0.25">
      <c r="A81" s="38">
        <f t="shared" si="17"/>
        <v>70</v>
      </c>
      <c r="B81" s="44">
        <v>670401</v>
      </c>
      <c r="C81" s="44" t="s">
        <v>463</v>
      </c>
      <c r="D81" s="44" t="s">
        <v>464</v>
      </c>
      <c r="E81" s="12" t="s">
        <v>465</v>
      </c>
      <c r="F81" s="293">
        <v>74</v>
      </c>
      <c r="G81" s="293">
        <v>74</v>
      </c>
      <c r="H81" s="189">
        <v>72</v>
      </c>
      <c r="I81" s="325">
        <v>74</v>
      </c>
      <c r="J81" s="293">
        <v>74</v>
      </c>
      <c r="K81" s="225">
        <v>68</v>
      </c>
      <c r="L81" s="223">
        <f t="shared" si="18"/>
        <v>66</v>
      </c>
      <c r="M81" s="189">
        <v>72</v>
      </c>
      <c r="N81" s="219">
        <f t="shared" si="15"/>
        <v>72</v>
      </c>
      <c r="O81" s="87">
        <v>72</v>
      </c>
      <c r="P81" s="219">
        <v>72</v>
      </c>
      <c r="Q81" s="107"/>
      <c r="R81" s="80"/>
      <c r="S81" s="80"/>
      <c r="T81" s="101">
        <f t="shared" si="16"/>
        <v>72</v>
      </c>
      <c r="U81" s="41"/>
      <c r="W81" s="100">
        <v>74</v>
      </c>
      <c r="X81" s="100">
        <v>74</v>
      </c>
      <c r="Y81" s="7">
        <v>72</v>
      </c>
      <c r="Z81" s="7">
        <v>68</v>
      </c>
      <c r="AA81" s="7">
        <v>72</v>
      </c>
      <c r="AB81" s="7">
        <v>72</v>
      </c>
      <c r="AC81" s="7">
        <v>72</v>
      </c>
      <c r="AD81" s="112">
        <f t="shared" si="19"/>
        <v>0</v>
      </c>
      <c r="AE81" s="112">
        <f t="shared" si="20"/>
        <v>0</v>
      </c>
      <c r="AF81" s="112">
        <f t="shared" si="21"/>
        <v>2</v>
      </c>
      <c r="AG81" s="112">
        <f t="shared" si="22"/>
        <v>-2</v>
      </c>
      <c r="AH81" s="112">
        <f t="shared" si="23"/>
        <v>0</v>
      </c>
      <c r="AI81" s="112">
        <f t="shared" si="24"/>
        <v>0</v>
      </c>
      <c r="AJ81" s="112">
        <f t="shared" si="25"/>
        <v>0</v>
      </c>
      <c r="AK81" s="7"/>
      <c r="AL81" s="7">
        <f t="shared" si="26"/>
        <v>74</v>
      </c>
      <c r="AM81" s="7">
        <v>880010</v>
      </c>
      <c r="AN81" s="7">
        <v>494</v>
      </c>
    </row>
    <row r="82" spans="1:40" ht="78.75" x14ac:dyDescent="0.25">
      <c r="A82" s="38">
        <f t="shared" si="17"/>
        <v>71</v>
      </c>
      <c r="B82" s="44">
        <v>710401</v>
      </c>
      <c r="C82" s="44" t="s">
        <v>466</v>
      </c>
      <c r="D82" s="44" t="s">
        <v>467</v>
      </c>
      <c r="E82" s="12" t="s">
        <v>468</v>
      </c>
      <c r="F82" s="293">
        <v>79</v>
      </c>
      <c r="G82" s="293">
        <v>80</v>
      </c>
      <c r="H82" s="189">
        <v>82</v>
      </c>
      <c r="I82" s="325">
        <v>81</v>
      </c>
      <c r="J82" s="293">
        <v>81</v>
      </c>
      <c r="K82" s="225">
        <v>87</v>
      </c>
      <c r="L82" s="223">
        <f t="shared" si="18"/>
        <v>88</v>
      </c>
      <c r="M82" s="189">
        <v>82</v>
      </c>
      <c r="N82" s="219">
        <f t="shared" si="15"/>
        <v>82</v>
      </c>
      <c r="O82" s="87">
        <v>82</v>
      </c>
      <c r="P82" s="219">
        <v>82</v>
      </c>
      <c r="Q82" s="107"/>
      <c r="R82" s="80"/>
      <c r="S82" s="80"/>
      <c r="T82" s="101">
        <f t="shared" si="16"/>
        <v>82</v>
      </c>
      <c r="U82" s="41"/>
      <c r="W82" s="100">
        <v>79</v>
      </c>
      <c r="X82" s="100">
        <v>80</v>
      </c>
      <c r="Y82" s="7">
        <v>82</v>
      </c>
      <c r="Z82" s="7">
        <v>87</v>
      </c>
      <c r="AA82" s="7">
        <v>82</v>
      </c>
      <c r="AB82" s="7">
        <v>82</v>
      </c>
      <c r="AC82" s="7">
        <v>82</v>
      </c>
      <c r="AD82" s="112">
        <f t="shared" si="19"/>
        <v>0</v>
      </c>
      <c r="AE82" s="112">
        <f t="shared" si="20"/>
        <v>0</v>
      </c>
      <c r="AF82" s="112">
        <f t="shared" si="21"/>
        <v>-1</v>
      </c>
      <c r="AG82" s="112">
        <f t="shared" si="22"/>
        <v>1</v>
      </c>
      <c r="AH82" s="112">
        <f t="shared" si="23"/>
        <v>0</v>
      </c>
      <c r="AI82" s="112">
        <f t="shared" si="24"/>
        <v>0</v>
      </c>
      <c r="AJ82" s="112">
        <f t="shared" si="25"/>
        <v>0</v>
      </c>
      <c r="AK82" s="7"/>
      <c r="AL82" s="7">
        <f t="shared" si="26"/>
        <v>81</v>
      </c>
      <c r="AM82" s="7">
        <v>880501</v>
      </c>
      <c r="AN82" s="7">
        <v>0</v>
      </c>
    </row>
    <row r="83" spans="1:40" ht="78.75" x14ac:dyDescent="0.25">
      <c r="A83" s="38">
        <f t="shared" si="17"/>
        <v>72</v>
      </c>
      <c r="B83" s="44">
        <v>710402</v>
      </c>
      <c r="C83" s="44" t="s">
        <v>469</v>
      </c>
      <c r="D83" s="44" t="s">
        <v>470</v>
      </c>
      <c r="E83" s="12" t="s">
        <v>471</v>
      </c>
      <c r="F83" s="293">
        <v>116</v>
      </c>
      <c r="G83" s="293">
        <v>116</v>
      </c>
      <c r="H83" s="189">
        <v>102</v>
      </c>
      <c r="I83" s="325">
        <v>113</v>
      </c>
      <c r="J83" s="293">
        <v>113</v>
      </c>
      <c r="K83" s="225">
        <v>103</v>
      </c>
      <c r="L83" s="223">
        <f t="shared" si="18"/>
        <v>92</v>
      </c>
      <c r="M83" s="189">
        <v>109</v>
      </c>
      <c r="N83" s="219">
        <f t="shared" si="15"/>
        <v>109</v>
      </c>
      <c r="O83" s="87">
        <v>109</v>
      </c>
      <c r="P83" s="219">
        <v>109</v>
      </c>
      <c r="Q83" s="107"/>
      <c r="R83" s="80"/>
      <c r="S83" s="80"/>
      <c r="T83" s="101">
        <f t="shared" si="16"/>
        <v>109.25</v>
      </c>
      <c r="U83" s="41"/>
      <c r="W83" s="100">
        <v>116</v>
      </c>
      <c r="X83" s="100">
        <v>116</v>
      </c>
      <c r="Y83" s="7">
        <v>102</v>
      </c>
      <c r="Z83" s="7">
        <v>103</v>
      </c>
      <c r="AA83" s="7">
        <v>109</v>
      </c>
      <c r="AB83" s="7">
        <v>109</v>
      </c>
      <c r="AC83" s="7">
        <v>109</v>
      </c>
      <c r="AD83" s="112">
        <f t="shared" si="19"/>
        <v>0</v>
      </c>
      <c r="AE83" s="112">
        <f t="shared" si="20"/>
        <v>0</v>
      </c>
      <c r="AF83" s="112">
        <f t="shared" si="21"/>
        <v>11</v>
      </c>
      <c r="AG83" s="112">
        <f t="shared" si="22"/>
        <v>-11</v>
      </c>
      <c r="AH83" s="112">
        <f t="shared" si="23"/>
        <v>0</v>
      </c>
      <c r="AI83" s="112">
        <f t="shared" si="24"/>
        <v>0</v>
      </c>
      <c r="AJ83" s="112">
        <f t="shared" si="25"/>
        <v>0</v>
      </c>
      <c r="AK83" s="7"/>
      <c r="AL83" s="7">
        <f t="shared" si="26"/>
        <v>113</v>
      </c>
      <c r="AM83" s="7">
        <v>890011</v>
      </c>
      <c r="AN83" s="7">
        <v>334</v>
      </c>
    </row>
    <row r="84" spans="1:40" ht="78.75" x14ac:dyDescent="0.25">
      <c r="A84" s="38">
        <f t="shared" si="17"/>
        <v>73</v>
      </c>
      <c r="B84" s="44">
        <v>720401</v>
      </c>
      <c r="C84" s="44" t="s">
        <v>472</v>
      </c>
      <c r="D84" s="44" t="s">
        <v>473</v>
      </c>
      <c r="E84" s="12" t="s">
        <v>474</v>
      </c>
      <c r="F84" s="293">
        <v>35</v>
      </c>
      <c r="G84" s="293">
        <v>36</v>
      </c>
      <c r="H84" s="189">
        <v>36</v>
      </c>
      <c r="I84" s="325">
        <v>33</v>
      </c>
      <c r="J84" s="293">
        <v>33</v>
      </c>
      <c r="K84" s="225">
        <v>37</v>
      </c>
      <c r="L84" s="223">
        <f t="shared" si="18"/>
        <v>40</v>
      </c>
      <c r="M84" s="189">
        <v>36</v>
      </c>
      <c r="N84" s="219">
        <f t="shared" si="15"/>
        <v>36</v>
      </c>
      <c r="O84" s="87">
        <v>36</v>
      </c>
      <c r="P84" s="219">
        <v>36</v>
      </c>
      <c r="Q84" s="107"/>
      <c r="R84" s="80"/>
      <c r="S84" s="80"/>
      <c r="T84" s="101">
        <f t="shared" si="16"/>
        <v>36</v>
      </c>
      <c r="U84" s="41"/>
      <c r="W84" s="100">
        <v>35</v>
      </c>
      <c r="X84" s="100">
        <v>36</v>
      </c>
      <c r="Y84" s="7">
        <v>36</v>
      </c>
      <c r="Z84" s="7">
        <v>37</v>
      </c>
      <c r="AA84" s="7">
        <v>36</v>
      </c>
      <c r="AB84" s="7">
        <v>36</v>
      </c>
      <c r="AC84" s="7">
        <v>36</v>
      </c>
      <c r="AD84" s="112">
        <f t="shared" si="19"/>
        <v>0</v>
      </c>
      <c r="AE84" s="112">
        <f t="shared" si="20"/>
        <v>0</v>
      </c>
      <c r="AF84" s="112">
        <f t="shared" si="21"/>
        <v>-3</v>
      </c>
      <c r="AG84" s="112">
        <f t="shared" si="22"/>
        <v>3</v>
      </c>
      <c r="AH84" s="112">
        <f t="shared" si="23"/>
        <v>0</v>
      </c>
      <c r="AI84" s="112">
        <f t="shared" si="24"/>
        <v>0</v>
      </c>
      <c r="AJ84" s="112">
        <f t="shared" si="25"/>
        <v>0</v>
      </c>
      <c r="AK84" s="7"/>
      <c r="AL84" s="7">
        <f t="shared" si="26"/>
        <v>33</v>
      </c>
      <c r="AM84" s="7">
        <v>900003</v>
      </c>
      <c r="AN84" s="7">
        <v>596</v>
      </c>
    </row>
    <row r="85" spans="1:40" ht="78.75" x14ac:dyDescent="0.25">
      <c r="A85" s="38">
        <f t="shared" si="17"/>
        <v>74</v>
      </c>
      <c r="B85" s="44">
        <v>730401</v>
      </c>
      <c r="C85" s="44" t="s">
        <v>475</v>
      </c>
      <c r="D85" s="44" t="s">
        <v>476</v>
      </c>
      <c r="E85" s="12" t="s">
        <v>477</v>
      </c>
      <c r="F85" s="293">
        <v>113</v>
      </c>
      <c r="G85" s="293">
        <v>112</v>
      </c>
      <c r="H85" s="189">
        <v>111</v>
      </c>
      <c r="I85" s="325">
        <v>112</v>
      </c>
      <c r="J85" s="293">
        <v>112</v>
      </c>
      <c r="K85" s="225">
        <v>108</v>
      </c>
      <c r="L85" s="223">
        <f t="shared" si="18"/>
        <v>107</v>
      </c>
      <c r="M85" s="189">
        <v>111</v>
      </c>
      <c r="N85" s="219">
        <f t="shared" si="15"/>
        <v>111</v>
      </c>
      <c r="O85" s="87">
        <v>111</v>
      </c>
      <c r="P85" s="219">
        <v>111</v>
      </c>
      <c r="Q85" s="107"/>
      <c r="R85" s="80"/>
      <c r="S85" s="80"/>
      <c r="T85" s="101">
        <f t="shared" si="16"/>
        <v>111</v>
      </c>
      <c r="U85" s="41"/>
      <c r="W85" s="100">
        <v>113</v>
      </c>
      <c r="X85" s="100">
        <v>112</v>
      </c>
      <c r="Y85" s="7">
        <v>111</v>
      </c>
      <c r="Z85" s="7">
        <v>108</v>
      </c>
      <c r="AA85" s="7">
        <v>111</v>
      </c>
      <c r="AB85" s="7">
        <v>111</v>
      </c>
      <c r="AC85" s="7">
        <v>111</v>
      </c>
      <c r="AD85" s="112">
        <f t="shared" si="19"/>
        <v>0</v>
      </c>
      <c r="AE85" s="112">
        <f t="shared" si="20"/>
        <v>0</v>
      </c>
      <c r="AF85" s="112">
        <f t="shared" si="21"/>
        <v>1</v>
      </c>
      <c r="AG85" s="112">
        <f t="shared" si="22"/>
        <v>-1</v>
      </c>
      <c r="AH85" s="112">
        <f t="shared" si="23"/>
        <v>0</v>
      </c>
      <c r="AI85" s="112">
        <f t="shared" si="24"/>
        <v>0</v>
      </c>
      <c r="AJ85" s="112">
        <f t="shared" si="25"/>
        <v>0</v>
      </c>
      <c r="AK85" s="7"/>
      <c r="AL85" s="7">
        <f t="shared" si="26"/>
        <v>112</v>
      </c>
      <c r="AM85" s="7">
        <v>900401</v>
      </c>
      <c r="AN85" s="7">
        <v>58</v>
      </c>
    </row>
    <row r="86" spans="1:40" ht="78.75" x14ac:dyDescent="0.25">
      <c r="A86" s="38">
        <f t="shared" si="17"/>
        <v>75</v>
      </c>
      <c r="B86" s="44">
        <v>740401</v>
      </c>
      <c r="C86" s="44" t="s">
        <v>478</v>
      </c>
      <c r="D86" s="44" t="s">
        <v>479</v>
      </c>
      <c r="E86" s="12" t="s">
        <v>480</v>
      </c>
      <c r="F86" s="293">
        <v>72</v>
      </c>
      <c r="G86" s="293">
        <v>73</v>
      </c>
      <c r="H86" s="189">
        <v>73</v>
      </c>
      <c r="I86" s="325">
        <v>75</v>
      </c>
      <c r="J86" s="293">
        <v>75</v>
      </c>
      <c r="K86" s="225">
        <v>74</v>
      </c>
      <c r="L86" s="223">
        <f t="shared" si="18"/>
        <v>72</v>
      </c>
      <c r="M86" s="189">
        <v>73</v>
      </c>
      <c r="N86" s="219">
        <f t="shared" si="15"/>
        <v>73</v>
      </c>
      <c r="O86" s="87">
        <v>73</v>
      </c>
      <c r="P86" s="219">
        <v>73</v>
      </c>
      <c r="Q86" s="107"/>
      <c r="R86" s="80"/>
      <c r="S86" s="80"/>
      <c r="T86" s="101">
        <f t="shared" si="16"/>
        <v>73</v>
      </c>
      <c r="U86" s="41"/>
      <c r="W86" s="100">
        <v>72</v>
      </c>
      <c r="X86" s="100">
        <v>73</v>
      </c>
      <c r="Y86" s="7">
        <v>73</v>
      </c>
      <c r="Z86" s="7">
        <v>74</v>
      </c>
      <c r="AA86" s="7">
        <v>73</v>
      </c>
      <c r="AB86" s="7">
        <v>73</v>
      </c>
      <c r="AC86" s="7">
        <v>73</v>
      </c>
      <c r="AD86" s="112">
        <f t="shared" si="19"/>
        <v>0</v>
      </c>
      <c r="AE86" s="112">
        <f t="shared" si="20"/>
        <v>0</v>
      </c>
      <c r="AF86" s="112">
        <f t="shared" si="21"/>
        <v>2</v>
      </c>
      <c r="AG86" s="112">
        <f t="shared" si="22"/>
        <v>-2</v>
      </c>
      <c r="AH86" s="112">
        <f t="shared" si="23"/>
        <v>0</v>
      </c>
      <c r="AI86" s="112">
        <f t="shared" si="24"/>
        <v>0</v>
      </c>
      <c r="AJ86" s="112">
        <f t="shared" si="25"/>
        <v>0</v>
      </c>
      <c r="AK86" s="7"/>
      <c r="AL86" s="7">
        <f t="shared" si="26"/>
        <v>75</v>
      </c>
      <c r="AM86" s="7">
        <v>910009</v>
      </c>
      <c r="AN86" s="7">
        <v>399</v>
      </c>
    </row>
    <row r="87" spans="1:40" ht="78.75" x14ac:dyDescent="0.25">
      <c r="A87" s="38">
        <f t="shared" si="17"/>
        <v>76</v>
      </c>
      <c r="B87" s="44">
        <v>760401</v>
      </c>
      <c r="C87" s="44" t="s">
        <v>481</v>
      </c>
      <c r="D87" s="44" t="s">
        <v>482</v>
      </c>
      <c r="E87" s="12" t="s">
        <v>483</v>
      </c>
      <c r="F87" s="293">
        <v>78</v>
      </c>
      <c r="G87" s="293">
        <v>78</v>
      </c>
      <c r="H87" s="189">
        <v>74</v>
      </c>
      <c r="I87" s="325">
        <v>75</v>
      </c>
      <c r="J87" s="293">
        <v>75</v>
      </c>
      <c r="K87" s="225">
        <v>75</v>
      </c>
      <c r="L87" s="223">
        <f t="shared" si="18"/>
        <v>74</v>
      </c>
      <c r="M87" s="189">
        <v>76</v>
      </c>
      <c r="N87" s="219">
        <f t="shared" si="15"/>
        <v>76</v>
      </c>
      <c r="O87" s="87">
        <v>76</v>
      </c>
      <c r="P87" s="219">
        <v>76</v>
      </c>
      <c r="Q87" s="107"/>
      <c r="R87" s="80"/>
      <c r="S87" s="80"/>
      <c r="T87" s="101">
        <f t="shared" si="16"/>
        <v>76.25</v>
      </c>
      <c r="U87" s="41"/>
      <c r="W87" s="100">
        <v>78</v>
      </c>
      <c r="X87" s="100">
        <v>78</v>
      </c>
      <c r="Y87" s="7">
        <v>74</v>
      </c>
      <c r="Z87" s="7">
        <v>75</v>
      </c>
      <c r="AA87" s="7">
        <v>76</v>
      </c>
      <c r="AB87" s="7">
        <v>76</v>
      </c>
      <c r="AC87" s="7">
        <v>76</v>
      </c>
      <c r="AD87" s="112">
        <f t="shared" si="19"/>
        <v>0</v>
      </c>
      <c r="AE87" s="112">
        <f t="shared" si="20"/>
        <v>0</v>
      </c>
      <c r="AF87" s="112">
        <f t="shared" si="21"/>
        <v>1</v>
      </c>
      <c r="AG87" s="112">
        <f t="shared" si="22"/>
        <v>-1</v>
      </c>
      <c r="AH87" s="112">
        <f t="shared" si="23"/>
        <v>0</v>
      </c>
      <c r="AI87" s="112">
        <f t="shared" si="24"/>
        <v>0</v>
      </c>
      <c r="AJ87" s="112">
        <f t="shared" si="25"/>
        <v>0</v>
      </c>
      <c r="AK87" s="7"/>
      <c r="AL87" s="7">
        <f t="shared" si="26"/>
        <v>75</v>
      </c>
      <c r="AM87" s="7">
        <v>910401</v>
      </c>
      <c r="AN87" s="7">
        <v>231</v>
      </c>
    </row>
    <row r="88" spans="1:40" ht="78.75" x14ac:dyDescent="0.25">
      <c r="A88" s="38">
        <f t="shared" si="17"/>
        <v>77</v>
      </c>
      <c r="B88" s="44">
        <v>770401</v>
      </c>
      <c r="C88" s="44" t="s">
        <v>484</v>
      </c>
      <c r="D88" s="44" t="s">
        <v>485</v>
      </c>
      <c r="E88" s="12" t="s">
        <v>486</v>
      </c>
      <c r="F88" s="293">
        <v>45</v>
      </c>
      <c r="G88" s="293">
        <v>45</v>
      </c>
      <c r="H88" s="189">
        <v>41</v>
      </c>
      <c r="I88" s="325">
        <v>42</v>
      </c>
      <c r="J88" s="293">
        <v>42</v>
      </c>
      <c r="K88" s="225">
        <v>42</v>
      </c>
      <c r="L88" s="223">
        <f t="shared" si="18"/>
        <v>41</v>
      </c>
      <c r="M88" s="189">
        <v>43</v>
      </c>
      <c r="N88" s="219">
        <f t="shared" si="15"/>
        <v>43</v>
      </c>
      <c r="O88" s="87">
        <v>43</v>
      </c>
      <c r="P88" s="219">
        <v>43</v>
      </c>
      <c r="Q88" s="107"/>
      <c r="R88" s="80"/>
      <c r="S88" s="80"/>
      <c r="T88" s="101">
        <f t="shared" si="16"/>
        <v>43.25</v>
      </c>
      <c r="U88" s="41"/>
      <c r="W88" s="100">
        <v>45</v>
      </c>
      <c r="X88" s="100">
        <v>45</v>
      </c>
      <c r="Y88" s="7">
        <v>41</v>
      </c>
      <c r="Z88" s="7">
        <v>42</v>
      </c>
      <c r="AA88" s="7">
        <v>43</v>
      </c>
      <c r="AB88" s="7">
        <v>43</v>
      </c>
      <c r="AC88" s="7">
        <v>43</v>
      </c>
      <c r="AD88" s="112">
        <f t="shared" si="19"/>
        <v>0</v>
      </c>
      <c r="AE88" s="112">
        <f t="shared" si="20"/>
        <v>0</v>
      </c>
      <c r="AF88" s="112">
        <f t="shared" si="21"/>
        <v>1</v>
      </c>
      <c r="AG88" s="112">
        <f t="shared" si="22"/>
        <v>-1</v>
      </c>
      <c r="AH88" s="112">
        <f t="shared" si="23"/>
        <v>0</v>
      </c>
      <c r="AI88" s="112">
        <f t="shared" si="24"/>
        <v>0</v>
      </c>
      <c r="AJ88" s="112">
        <f t="shared" si="25"/>
        <v>0</v>
      </c>
      <c r="AK88" s="7"/>
      <c r="AL88" s="7">
        <f t="shared" si="26"/>
        <v>42</v>
      </c>
      <c r="AM88" s="7">
        <v>920001</v>
      </c>
      <c r="AN88" s="7">
        <v>304</v>
      </c>
    </row>
    <row r="89" spans="1:40" ht="78.75" x14ac:dyDescent="0.25">
      <c r="A89" s="38">
        <f t="shared" si="17"/>
        <v>78</v>
      </c>
      <c r="B89" s="44">
        <v>800401</v>
      </c>
      <c r="C89" s="44" t="s">
        <v>487</v>
      </c>
      <c r="D89" s="44" t="s">
        <v>488</v>
      </c>
      <c r="E89" s="12" t="s">
        <v>489</v>
      </c>
      <c r="F89" s="293">
        <v>143</v>
      </c>
      <c r="G89" s="293">
        <v>144</v>
      </c>
      <c r="H89" s="189">
        <v>133</v>
      </c>
      <c r="I89" s="325">
        <v>135</v>
      </c>
      <c r="J89" s="293">
        <v>135</v>
      </c>
      <c r="K89" s="225">
        <v>132</v>
      </c>
      <c r="L89" s="223">
        <f t="shared" si="18"/>
        <v>130</v>
      </c>
      <c r="M89" s="189">
        <v>138</v>
      </c>
      <c r="N89" s="219">
        <f t="shared" si="15"/>
        <v>138</v>
      </c>
      <c r="O89" s="87">
        <v>138</v>
      </c>
      <c r="P89" s="219">
        <v>138</v>
      </c>
      <c r="Q89" s="107"/>
      <c r="R89" s="80"/>
      <c r="S89" s="80"/>
      <c r="T89" s="101">
        <f t="shared" si="16"/>
        <v>138</v>
      </c>
      <c r="U89" s="41"/>
      <c r="V89" s="3"/>
      <c r="W89" s="100">
        <v>143</v>
      </c>
      <c r="X89" s="100">
        <v>144</v>
      </c>
      <c r="Y89" s="7">
        <v>133</v>
      </c>
      <c r="Z89" s="7">
        <v>132</v>
      </c>
      <c r="AA89" s="7">
        <v>138</v>
      </c>
      <c r="AB89" s="7">
        <v>138</v>
      </c>
      <c r="AC89" s="7">
        <v>138</v>
      </c>
      <c r="AD89" s="112">
        <f t="shared" si="19"/>
        <v>0</v>
      </c>
      <c r="AE89" s="112">
        <f t="shared" si="20"/>
        <v>0</v>
      </c>
      <c r="AF89" s="112">
        <f t="shared" si="21"/>
        <v>2</v>
      </c>
      <c r="AG89" s="112">
        <f t="shared" si="22"/>
        <v>-2</v>
      </c>
      <c r="AH89" s="112">
        <f t="shared" si="23"/>
        <v>0</v>
      </c>
      <c r="AI89" s="112">
        <f t="shared" si="24"/>
        <v>0</v>
      </c>
      <c r="AJ89" s="112">
        <f t="shared" si="25"/>
        <v>0</v>
      </c>
      <c r="AK89" s="7"/>
      <c r="AL89" s="7">
        <f t="shared" si="26"/>
        <v>135</v>
      </c>
      <c r="AM89" s="7">
        <v>920007</v>
      </c>
      <c r="AN89" s="7">
        <v>76</v>
      </c>
    </row>
    <row r="90" spans="1:40" ht="78.75" x14ac:dyDescent="0.25">
      <c r="A90" s="38">
        <f t="shared" si="17"/>
        <v>79</v>
      </c>
      <c r="B90" s="44">
        <v>810401</v>
      </c>
      <c r="C90" s="44" t="s">
        <v>490</v>
      </c>
      <c r="D90" s="44" t="s">
        <v>491</v>
      </c>
      <c r="E90" s="12" t="s">
        <v>492</v>
      </c>
      <c r="F90" s="293">
        <v>138</v>
      </c>
      <c r="G90" s="293">
        <v>140</v>
      </c>
      <c r="H90" s="189">
        <v>135</v>
      </c>
      <c r="I90" s="325">
        <v>127</v>
      </c>
      <c r="J90" s="293">
        <v>136</v>
      </c>
      <c r="K90" s="225">
        <v>128</v>
      </c>
      <c r="L90" s="223">
        <f t="shared" si="18"/>
        <v>127</v>
      </c>
      <c r="M90" s="189">
        <v>135</v>
      </c>
      <c r="N90" s="219">
        <f t="shared" si="15"/>
        <v>135</v>
      </c>
      <c r="O90" s="87">
        <v>135</v>
      </c>
      <c r="P90" s="219">
        <v>135</v>
      </c>
      <c r="Q90" s="107"/>
      <c r="R90" s="80"/>
      <c r="S90" s="80"/>
      <c r="T90" s="101">
        <f t="shared" si="16"/>
        <v>135.25</v>
      </c>
      <c r="U90" s="41"/>
      <c r="W90" s="100">
        <v>138</v>
      </c>
      <c r="X90" s="100">
        <v>140</v>
      </c>
      <c r="Y90" s="7">
        <v>135</v>
      </c>
      <c r="Z90" s="7">
        <v>128</v>
      </c>
      <c r="AA90" s="7">
        <v>135</v>
      </c>
      <c r="AB90" s="7">
        <v>135</v>
      </c>
      <c r="AC90" s="7">
        <v>135</v>
      </c>
      <c r="AD90" s="112">
        <f t="shared" si="19"/>
        <v>0</v>
      </c>
      <c r="AE90" s="112">
        <f t="shared" si="20"/>
        <v>0</v>
      </c>
      <c r="AF90" s="112">
        <f t="shared" si="21"/>
        <v>1</v>
      </c>
      <c r="AG90" s="112">
        <f t="shared" si="22"/>
        <v>-1</v>
      </c>
      <c r="AH90" s="112">
        <f t="shared" si="23"/>
        <v>0</v>
      </c>
      <c r="AI90" s="112">
        <f t="shared" si="24"/>
        <v>0</v>
      </c>
      <c r="AJ90" s="112">
        <f t="shared" si="25"/>
        <v>0</v>
      </c>
      <c r="AK90" s="7"/>
      <c r="AL90" s="7">
        <f t="shared" si="26"/>
        <v>127</v>
      </c>
      <c r="AM90" s="7">
        <v>920401</v>
      </c>
      <c r="AN90" s="7">
        <v>142</v>
      </c>
    </row>
    <row r="91" spans="1:40" ht="78.75" x14ac:dyDescent="0.25">
      <c r="A91" s="38">
        <f t="shared" si="17"/>
        <v>80</v>
      </c>
      <c r="B91" s="44">
        <v>840401</v>
      </c>
      <c r="C91" s="44" t="s">
        <v>493</v>
      </c>
      <c r="D91" s="44" t="s">
        <v>494</v>
      </c>
      <c r="E91" s="12" t="s">
        <v>495</v>
      </c>
      <c r="F91" s="293">
        <v>43</v>
      </c>
      <c r="G91" s="293">
        <v>44</v>
      </c>
      <c r="H91" s="189">
        <v>45</v>
      </c>
      <c r="I91" s="325">
        <v>46</v>
      </c>
      <c r="J91" s="293">
        <v>46</v>
      </c>
      <c r="K91" s="225">
        <v>49</v>
      </c>
      <c r="L91" s="223">
        <f t="shared" si="18"/>
        <v>48</v>
      </c>
      <c r="M91" s="189">
        <v>45</v>
      </c>
      <c r="N91" s="219">
        <f t="shared" si="15"/>
        <v>45</v>
      </c>
      <c r="O91" s="87">
        <v>45</v>
      </c>
      <c r="P91" s="219">
        <v>45</v>
      </c>
      <c r="Q91" s="107"/>
      <c r="R91" s="80"/>
      <c r="S91" s="80"/>
      <c r="T91" s="101">
        <f t="shared" si="16"/>
        <v>45.25</v>
      </c>
      <c r="U91" s="41"/>
      <c r="W91" s="100">
        <v>43</v>
      </c>
      <c r="X91" s="100">
        <v>44</v>
      </c>
      <c r="Y91" s="7">
        <v>45</v>
      </c>
      <c r="Z91" s="7">
        <v>49</v>
      </c>
      <c r="AA91" s="7">
        <v>45</v>
      </c>
      <c r="AB91" s="7">
        <v>45</v>
      </c>
      <c r="AC91" s="7">
        <v>45</v>
      </c>
      <c r="AD91" s="112">
        <f t="shared" si="19"/>
        <v>0</v>
      </c>
      <c r="AE91" s="112">
        <f t="shared" si="20"/>
        <v>0</v>
      </c>
      <c r="AF91" s="112">
        <f t="shared" si="21"/>
        <v>1</v>
      </c>
      <c r="AG91" s="112">
        <f t="shared" si="22"/>
        <v>-1</v>
      </c>
      <c r="AH91" s="112">
        <f t="shared" si="23"/>
        <v>0</v>
      </c>
      <c r="AI91" s="112">
        <f t="shared" si="24"/>
        <v>0</v>
      </c>
      <c r="AJ91" s="112">
        <f t="shared" si="25"/>
        <v>0</v>
      </c>
      <c r="AK91" s="7"/>
      <c r="AL91" s="7">
        <f t="shared" si="26"/>
        <v>46</v>
      </c>
      <c r="AM91" s="7">
        <v>930004</v>
      </c>
      <c r="AN91" s="7">
        <v>294</v>
      </c>
    </row>
    <row r="92" spans="1:40" ht="78.75" x14ac:dyDescent="0.25">
      <c r="A92" s="38">
        <f t="shared" si="17"/>
        <v>81</v>
      </c>
      <c r="B92" s="44">
        <v>850401</v>
      </c>
      <c r="C92" s="44" t="s">
        <v>496</v>
      </c>
      <c r="D92" s="44" t="s">
        <v>497</v>
      </c>
      <c r="E92" s="12" t="s">
        <v>498</v>
      </c>
      <c r="F92" s="293">
        <v>55</v>
      </c>
      <c r="G92" s="293">
        <v>55</v>
      </c>
      <c r="H92" s="189">
        <v>55</v>
      </c>
      <c r="I92" s="325">
        <v>57</v>
      </c>
      <c r="J92" s="293">
        <v>57</v>
      </c>
      <c r="K92" s="225">
        <v>55</v>
      </c>
      <c r="L92" s="223">
        <f t="shared" si="18"/>
        <v>53</v>
      </c>
      <c r="M92" s="189">
        <v>55</v>
      </c>
      <c r="N92" s="219">
        <f t="shared" si="15"/>
        <v>55</v>
      </c>
      <c r="O92" s="87">
        <v>55</v>
      </c>
      <c r="P92" s="219">
        <v>55</v>
      </c>
      <c r="Q92" s="107"/>
      <c r="R92" s="80"/>
      <c r="S92" s="80"/>
      <c r="T92" s="101">
        <f t="shared" si="16"/>
        <v>55</v>
      </c>
      <c r="U92" s="41"/>
      <c r="W92" s="100">
        <v>55</v>
      </c>
      <c r="X92" s="100">
        <v>55</v>
      </c>
      <c r="Y92" s="7">
        <v>55</v>
      </c>
      <c r="Z92" s="7">
        <v>55</v>
      </c>
      <c r="AA92" s="7">
        <v>55</v>
      </c>
      <c r="AB92" s="7">
        <v>55</v>
      </c>
      <c r="AC92" s="7">
        <v>55</v>
      </c>
      <c r="AD92" s="112">
        <f t="shared" si="19"/>
        <v>0</v>
      </c>
      <c r="AE92" s="112">
        <f t="shared" si="20"/>
        <v>0</v>
      </c>
      <c r="AF92" s="112">
        <f t="shared" si="21"/>
        <v>2</v>
      </c>
      <c r="AG92" s="112">
        <f t="shared" si="22"/>
        <v>-2</v>
      </c>
      <c r="AH92" s="112">
        <f t="shared" si="23"/>
        <v>0</v>
      </c>
      <c r="AI92" s="112">
        <f t="shared" si="24"/>
        <v>0</v>
      </c>
      <c r="AJ92" s="112">
        <f t="shared" si="25"/>
        <v>0</v>
      </c>
      <c r="AK92" s="7"/>
      <c r="AL92" s="7">
        <f t="shared" si="26"/>
        <v>57</v>
      </c>
      <c r="AM92" s="7">
        <v>930401</v>
      </c>
      <c r="AN92" s="7">
        <v>0</v>
      </c>
    </row>
    <row r="93" spans="1:40" ht="63" x14ac:dyDescent="0.25">
      <c r="A93" s="38">
        <f t="shared" si="17"/>
        <v>82</v>
      </c>
      <c r="B93" s="44">
        <v>900401</v>
      </c>
      <c r="C93" s="44" t="s">
        <v>501</v>
      </c>
      <c r="D93" s="44" t="s">
        <v>502</v>
      </c>
      <c r="E93" s="12" t="s">
        <v>503</v>
      </c>
      <c r="F93" s="293">
        <v>60</v>
      </c>
      <c r="G93" s="293">
        <v>60</v>
      </c>
      <c r="H93" s="189">
        <v>50</v>
      </c>
      <c r="I93" s="325">
        <v>58</v>
      </c>
      <c r="J93" s="219">
        <v>58</v>
      </c>
      <c r="K93" s="303">
        <v>54</v>
      </c>
      <c r="L93" s="223">
        <f t="shared" si="18"/>
        <v>46</v>
      </c>
      <c r="M93" s="189">
        <v>56</v>
      </c>
      <c r="N93" s="219">
        <f t="shared" si="15"/>
        <v>56</v>
      </c>
      <c r="O93" s="87">
        <v>56</v>
      </c>
      <c r="P93" s="219">
        <v>56</v>
      </c>
      <c r="Q93" s="107"/>
      <c r="R93" s="80"/>
      <c r="S93" s="80"/>
      <c r="T93" s="101">
        <f t="shared" si="16"/>
        <v>56</v>
      </c>
      <c r="U93" s="41"/>
      <c r="W93" s="100">
        <v>60</v>
      </c>
      <c r="X93" s="100">
        <v>60</v>
      </c>
      <c r="Y93" s="7">
        <v>50</v>
      </c>
      <c r="Z93" s="7">
        <v>54</v>
      </c>
      <c r="AA93" s="7">
        <v>56</v>
      </c>
      <c r="AB93" s="7">
        <v>56</v>
      </c>
      <c r="AC93" s="7">
        <v>56</v>
      </c>
      <c r="AD93" s="112">
        <f t="shared" si="19"/>
        <v>0</v>
      </c>
      <c r="AE93" s="112">
        <f t="shared" si="20"/>
        <v>0</v>
      </c>
      <c r="AF93" s="112">
        <f t="shared" si="21"/>
        <v>8</v>
      </c>
      <c r="AG93" s="112">
        <f t="shared" si="22"/>
        <v>-8</v>
      </c>
      <c r="AH93" s="112">
        <f t="shared" si="23"/>
        <v>0</v>
      </c>
      <c r="AI93" s="112">
        <f t="shared" si="24"/>
        <v>0</v>
      </c>
      <c r="AJ93" s="112">
        <f t="shared" si="25"/>
        <v>0</v>
      </c>
      <c r="AK93" s="7"/>
      <c r="AL93" s="7">
        <f t="shared" si="26"/>
        <v>58</v>
      </c>
      <c r="AM93" s="7">
        <v>940064</v>
      </c>
      <c r="AN93" s="7">
        <v>391</v>
      </c>
    </row>
    <row r="94" spans="1:40" ht="63" x14ac:dyDescent="0.25">
      <c r="A94" s="38">
        <f>ROW(A94)-11</f>
        <v>83</v>
      </c>
      <c r="B94" s="44">
        <v>910401</v>
      </c>
      <c r="C94" s="44" t="s">
        <v>504</v>
      </c>
      <c r="D94" s="44" t="s">
        <v>505</v>
      </c>
      <c r="E94" s="12" t="s">
        <v>506</v>
      </c>
      <c r="F94" s="293">
        <v>234</v>
      </c>
      <c r="G94" s="293">
        <v>237</v>
      </c>
      <c r="H94" s="189">
        <v>240</v>
      </c>
      <c r="I94" s="325">
        <v>231</v>
      </c>
      <c r="J94" s="293">
        <v>231</v>
      </c>
      <c r="K94" s="225">
        <v>250</v>
      </c>
      <c r="L94" s="223">
        <f t="shared" si="18"/>
        <v>259</v>
      </c>
      <c r="M94" s="189">
        <v>240</v>
      </c>
      <c r="N94" s="219">
        <f t="shared" si="15"/>
        <v>240</v>
      </c>
      <c r="O94" s="87">
        <v>240</v>
      </c>
      <c r="P94" s="219">
        <v>240</v>
      </c>
      <c r="Q94" s="107"/>
      <c r="R94" s="80"/>
      <c r="S94" s="80"/>
      <c r="T94" s="101">
        <f t="shared" si="16"/>
        <v>240.25</v>
      </c>
      <c r="U94" s="41"/>
      <c r="V94" s="3"/>
      <c r="W94" s="100">
        <v>234</v>
      </c>
      <c r="X94" s="100">
        <v>237</v>
      </c>
      <c r="Y94" s="7">
        <v>240</v>
      </c>
      <c r="Z94" s="7">
        <v>250</v>
      </c>
      <c r="AA94" s="7">
        <v>240</v>
      </c>
      <c r="AB94" s="7">
        <v>240</v>
      </c>
      <c r="AC94" s="7">
        <v>240</v>
      </c>
      <c r="AD94" s="112">
        <f t="shared" si="19"/>
        <v>0</v>
      </c>
      <c r="AE94" s="112">
        <f t="shared" si="20"/>
        <v>0</v>
      </c>
      <c r="AF94" s="112">
        <f t="shared" si="21"/>
        <v>-9</v>
      </c>
      <c r="AG94" s="112">
        <f t="shared" si="22"/>
        <v>9</v>
      </c>
      <c r="AH94" s="112">
        <f t="shared" si="23"/>
        <v>0</v>
      </c>
      <c r="AI94" s="112">
        <f t="shared" si="24"/>
        <v>0</v>
      </c>
      <c r="AJ94" s="112">
        <f t="shared" si="25"/>
        <v>0</v>
      </c>
      <c r="AK94" s="7"/>
      <c r="AL94" s="7">
        <f t="shared" si="26"/>
        <v>231</v>
      </c>
      <c r="AM94" s="7">
        <v>940066</v>
      </c>
      <c r="AN94" s="7">
        <v>560</v>
      </c>
    </row>
    <row r="95" spans="1:40" ht="78.75" x14ac:dyDescent="0.25">
      <c r="A95" s="38">
        <f t="shared" si="17"/>
        <v>84</v>
      </c>
      <c r="B95" s="44">
        <v>920401</v>
      </c>
      <c r="C95" s="44" t="s">
        <v>507</v>
      </c>
      <c r="D95" s="44" t="s">
        <v>508</v>
      </c>
      <c r="E95" s="12" t="s">
        <v>509</v>
      </c>
      <c r="F95" s="293">
        <v>142</v>
      </c>
      <c r="G95" s="293">
        <v>142</v>
      </c>
      <c r="H95" s="189">
        <v>139</v>
      </c>
      <c r="I95" s="325">
        <v>142</v>
      </c>
      <c r="J95" s="293">
        <v>142</v>
      </c>
      <c r="K95" s="225">
        <v>134</v>
      </c>
      <c r="L95" s="223">
        <f t="shared" si="18"/>
        <v>131</v>
      </c>
      <c r="M95" s="189">
        <v>139</v>
      </c>
      <c r="N95" s="219">
        <f t="shared" si="15"/>
        <v>139</v>
      </c>
      <c r="O95" s="87">
        <v>139</v>
      </c>
      <c r="P95" s="219">
        <v>139</v>
      </c>
      <c r="Q95" s="107"/>
      <c r="R95" s="80"/>
      <c r="S95" s="80"/>
      <c r="T95" s="101">
        <f t="shared" si="16"/>
        <v>139.25</v>
      </c>
      <c r="U95" s="41"/>
      <c r="W95" s="100">
        <v>142</v>
      </c>
      <c r="X95" s="100">
        <v>142</v>
      </c>
      <c r="Y95" s="7">
        <v>139</v>
      </c>
      <c r="Z95" s="7">
        <v>134</v>
      </c>
      <c r="AA95" s="7">
        <v>139</v>
      </c>
      <c r="AB95" s="7">
        <v>139</v>
      </c>
      <c r="AC95" s="7">
        <v>139</v>
      </c>
      <c r="AD95" s="112">
        <f t="shared" si="19"/>
        <v>0</v>
      </c>
      <c r="AE95" s="112">
        <f t="shared" si="20"/>
        <v>0</v>
      </c>
      <c r="AF95" s="112">
        <f t="shared" si="21"/>
        <v>3</v>
      </c>
      <c r="AG95" s="112">
        <f t="shared" si="22"/>
        <v>-3</v>
      </c>
      <c r="AH95" s="112">
        <f t="shared" si="23"/>
        <v>0</v>
      </c>
      <c r="AI95" s="112">
        <f t="shared" si="24"/>
        <v>0</v>
      </c>
      <c r="AJ95" s="112">
        <f t="shared" si="25"/>
        <v>0</v>
      </c>
      <c r="AK95" s="7"/>
      <c r="AL95" s="7">
        <f t="shared" si="26"/>
        <v>142</v>
      </c>
      <c r="AM95" s="7">
        <v>940067</v>
      </c>
      <c r="AN95" s="7">
        <v>376</v>
      </c>
    </row>
    <row r="96" spans="1:40" ht="63" customHeight="1" x14ac:dyDescent="0.25">
      <c r="A96" s="38">
        <f t="shared" si="17"/>
        <v>85</v>
      </c>
      <c r="B96" s="44">
        <v>940401</v>
      </c>
      <c r="C96" s="44" t="s">
        <v>285</v>
      </c>
      <c r="D96" s="44" t="s">
        <v>286</v>
      </c>
      <c r="E96" s="12" t="s">
        <v>287</v>
      </c>
      <c r="F96" s="293">
        <v>107</v>
      </c>
      <c r="G96" s="293">
        <v>109</v>
      </c>
      <c r="H96" s="189">
        <v>108</v>
      </c>
      <c r="I96" s="325">
        <v>110</v>
      </c>
      <c r="J96" s="293">
        <v>110</v>
      </c>
      <c r="K96" s="225">
        <v>108</v>
      </c>
      <c r="L96" s="223">
        <f t="shared" si="18"/>
        <v>106</v>
      </c>
      <c r="M96" s="189">
        <v>108</v>
      </c>
      <c r="N96" s="219">
        <f t="shared" si="15"/>
        <v>108</v>
      </c>
      <c r="O96" s="87">
        <v>108</v>
      </c>
      <c r="P96" s="219">
        <v>108</v>
      </c>
      <c r="Q96" s="107"/>
      <c r="R96" s="80"/>
      <c r="S96" s="80"/>
      <c r="T96" s="101">
        <f t="shared" si="16"/>
        <v>108</v>
      </c>
      <c r="U96" s="41"/>
      <c r="W96" s="100">
        <v>107</v>
      </c>
      <c r="X96" s="100">
        <v>109</v>
      </c>
      <c r="Y96" s="7">
        <v>108</v>
      </c>
      <c r="Z96" s="7">
        <v>108</v>
      </c>
      <c r="AA96" s="7">
        <v>108</v>
      </c>
      <c r="AB96" s="7">
        <v>108</v>
      </c>
      <c r="AC96" s="7">
        <v>108</v>
      </c>
      <c r="AD96" s="112">
        <f t="shared" si="19"/>
        <v>0</v>
      </c>
      <c r="AE96" s="112">
        <f t="shared" si="20"/>
        <v>0</v>
      </c>
      <c r="AF96" s="112">
        <f t="shared" si="21"/>
        <v>2</v>
      </c>
      <c r="AG96" s="112">
        <f t="shared" si="22"/>
        <v>-2</v>
      </c>
      <c r="AH96" s="112">
        <f t="shared" si="23"/>
        <v>0</v>
      </c>
      <c r="AI96" s="112">
        <f t="shared" si="24"/>
        <v>0</v>
      </c>
      <c r="AJ96" s="112">
        <f t="shared" si="25"/>
        <v>0</v>
      </c>
      <c r="AK96" s="7"/>
      <c r="AL96" s="7">
        <f t="shared" si="26"/>
        <v>110</v>
      </c>
      <c r="AM96" s="7">
        <v>940069</v>
      </c>
      <c r="AN96" s="7">
        <v>380</v>
      </c>
    </row>
    <row r="97" spans="1:40" ht="78.75" x14ac:dyDescent="0.25">
      <c r="A97" s="38">
        <f t="shared" si="17"/>
        <v>86</v>
      </c>
      <c r="B97" s="44">
        <v>940403</v>
      </c>
      <c r="C97" s="44" t="s">
        <v>514</v>
      </c>
      <c r="D97" s="44" t="s">
        <v>515</v>
      </c>
      <c r="E97" s="12" t="s">
        <v>516</v>
      </c>
      <c r="F97" s="293">
        <v>131</v>
      </c>
      <c r="G97" s="293">
        <v>131</v>
      </c>
      <c r="H97" s="189">
        <v>135</v>
      </c>
      <c r="I97" s="325">
        <v>129</v>
      </c>
      <c r="J97" s="293">
        <v>129</v>
      </c>
      <c r="K97" s="225">
        <v>143</v>
      </c>
      <c r="L97" s="223">
        <f t="shared" si="18"/>
        <v>149</v>
      </c>
      <c r="M97" s="189">
        <v>135</v>
      </c>
      <c r="N97" s="219">
        <f t="shared" si="15"/>
        <v>135</v>
      </c>
      <c r="O97" s="87">
        <v>135</v>
      </c>
      <c r="P97" s="219">
        <v>135</v>
      </c>
      <c r="Q97" s="107"/>
      <c r="R97" s="80"/>
      <c r="S97" s="80"/>
      <c r="T97" s="101">
        <f t="shared" si="16"/>
        <v>135</v>
      </c>
      <c r="U97" s="41"/>
      <c r="W97" s="100">
        <v>131</v>
      </c>
      <c r="X97" s="100">
        <v>131</v>
      </c>
      <c r="Y97" s="7">
        <v>135</v>
      </c>
      <c r="Z97" s="7">
        <v>143</v>
      </c>
      <c r="AA97" s="7">
        <v>135</v>
      </c>
      <c r="AB97" s="7">
        <v>135</v>
      </c>
      <c r="AC97" s="7">
        <v>135</v>
      </c>
      <c r="AD97" s="112">
        <f t="shared" si="19"/>
        <v>0</v>
      </c>
      <c r="AE97" s="112">
        <f t="shared" si="20"/>
        <v>0</v>
      </c>
      <c r="AF97" s="112">
        <f t="shared" si="21"/>
        <v>-6</v>
      </c>
      <c r="AG97" s="112">
        <f t="shared" si="22"/>
        <v>6</v>
      </c>
      <c r="AH97" s="112">
        <f t="shared" si="23"/>
        <v>0</v>
      </c>
      <c r="AI97" s="112">
        <f t="shared" si="24"/>
        <v>0</v>
      </c>
      <c r="AJ97" s="112">
        <f t="shared" si="25"/>
        <v>0</v>
      </c>
      <c r="AK97" s="7"/>
      <c r="AL97" s="7">
        <f t="shared" si="26"/>
        <v>129</v>
      </c>
      <c r="AM97" s="7">
        <v>940078</v>
      </c>
      <c r="AN97" s="7">
        <v>162</v>
      </c>
    </row>
    <row r="98" spans="1:40" ht="63" x14ac:dyDescent="0.25">
      <c r="A98" s="38">
        <f t="shared" si="17"/>
        <v>87</v>
      </c>
      <c r="B98" s="44">
        <v>940404</v>
      </c>
      <c r="C98" s="44" t="s">
        <v>517</v>
      </c>
      <c r="D98" s="44" t="s">
        <v>518</v>
      </c>
      <c r="E98" s="12" t="s">
        <v>519</v>
      </c>
      <c r="F98" s="293">
        <v>124</v>
      </c>
      <c r="G98" s="293">
        <v>125</v>
      </c>
      <c r="H98" s="189">
        <v>121</v>
      </c>
      <c r="I98" s="325">
        <v>123</v>
      </c>
      <c r="J98" s="293">
        <v>123</v>
      </c>
      <c r="K98" s="225">
        <v>115</v>
      </c>
      <c r="L98" s="223">
        <f t="shared" si="18"/>
        <v>113</v>
      </c>
      <c r="M98" s="189">
        <v>121</v>
      </c>
      <c r="N98" s="219">
        <f t="shared" si="15"/>
        <v>121</v>
      </c>
      <c r="O98" s="87">
        <v>121</v>
      </c>
      <c r="P98" s="219">
        <v>121</v>
      </c>
      <c r="Q98" s="107"/>
      <c r="R98" s="80"/>
      <c r="S98" s="80"/>
      <c r="T98" s="101">
        <f t="shared" si="16"/>
        <v>121.25</v>
      </c>
      <c r="U98" s="41"/>
      <c r="W98" s="100">
        <v>124</v>
      </c>
      <c r="X98" s="100">
        <v>125</v>
      </c>
      <c r="Y98" s="7">
        <v>121</v>
      </c>
      <c r="Z98" s="7">
        <v>115</v>
      </c>
      <c r="AA98" s="7">
        <v>121</v>
      </c>
      <c r="AB98" s="7">
        <v>121</v>
      </c>
      <c r="AC98" s="7">
        <v>121</v>
      </c>
      <c r="AD98" s="112">
        <f t="shared" si="19"/>
        <v>0</v>
      </c>
      <c r="AE98" s="112">
        <f t="shared" si="20"/>
        <v>0</v>
      </c>
      <c r="AF98" s="112">
        <f t="shared" si="21"/>
        <v>2</v>
      </c>
      <c r="AG98" s="112">
        <f t="shared" si="22"/>
        <v>-2</v>
      </c>
      <c r="AH98" s="112">
        <f t="shared" si="23"/>
        <v>0</v>
      </c>
      <c r="AI98" s="112">
        <f t="shared" si="24"/>
        <v>0</v>
      </c>
      <c r="AJ98" s="112">
        <f t="shared" si="25"/>
        <v>0</v>
      </c>
      <c r="AK98" s="7"/>
      <c r="AL98" s="7">
        <f t="shared" si="26"/>
        <v>123</v>
      </c>
      <c r="AM98" s="7">
        <v>940401</v>
      </c>
      <c r="AN98" s="7">
        <v>110</v>
      </c>
    </row>
    <row r="99" spans="1:40" ht="63" x14ac:dyDescent="0.25">
      <c r="A99" s="38">
        <f t="shared" si="17"/>
        <v>88</v>
      </c>
      <c r="B99" s="44">
        <v>940405</v>
      </c>
      <c r="C99" s="44" t="s">
        <v>520</v>
      </c>
      <c r="D99" s="44" t="s">
        <v>521</v>
      </c>
      <c r="E99" s="12" t="s">
        <v>522</v>
      </c>
      <c r="F99" s="219">
        <v>124</v>
      </c>
      <c r="G99" s="293">
        <v>124</v>
      </c>
      <c r="H99" s="189">
        <v>126</v>
      </c>
      <c r="I99" s="325">
        <v>128</v>
      </c>
      <c r="J99" s="293">
        <v>128</v>
      </c>
      <c r="K99" s="225">
        <v>130</v>
      </c>
      <c r="L99" s="223">
        <f t="shared" si="18"/>
        <v>128</v>
      </c>
      <c r="M99" s="189">
        <v>126</v>
      </c>
      <c r="N99" s="219">
        <f t="shared" si="15"/>
        <v>126</v>
      </c>
      <c r="O99" s="87">
        <v>126</v>
      </c>
      <c r="P99" s="219">
        <v>126</v>
      </c>
      <c r="Q99" s="107"/>
      <c r="R99" s="80"/>
      <c r="S99" s="80"/>
      <c r="T99" s="101">
        <f t="shared" si="16"/>
        <v>126</v>
      </c>
      <c r="U99" s="41"/>
      <c r="W99" s="100">
        <v>124</v>
      </c>
      <c r="X99" s="100">
        <v>124</v>
      </c>
      <c r="Y99" s="7">
        <v>126</v>
      </c>
      <c r="Z99" s="7">
        <v>130</v>
      </c>
      <c r="AA99" s="7">
        <v>126</v>
      </c>
      <c r="AB99" s="7">
        <v>126</v>
      </c>
      <c r="AC99" s="7">
        <v>126</v>
      </c>
      <c r="AD99" s="112">
        <f t="shared" si="19"/>
        <v>0</v>
      </c>
      <c r="AE99" s="112">
        <f t="shared" si="20"/>
        <v>0</v>
      </c>
      <c r="AF99" s="112">
        <f t="shared" si="21"/>
        <v>2</v>
      </c>
      <c r="AG99" s="112">
        <f t="shared" si="22"/>
        <v>-2</v>
      </c>
      <c r="AH99" s="112">
        <f t="shared" si="23"/>
        <v>0</v>
      </c>
      <c r="AI99" s="112">
        <f t="shared" si="24"/>
        <v>0</v>
      </c>
      <c r="AJ99" s="112">
        <f t="shared" si="25"/>
        <v>0</v>
      </c>
      <c r="AK99" s="7"/>
      <c r="AL99" s="7">
        <f t="shared" si="26"/>
        <v>128</v>
      </c>
      <c r="AM99" s="7">
        <v>940403</v>
      </c>
      <c r="AN99" s="7">
        <v>129</v>
      </c>
    </row>
    <row r="100" spans="1:40" ht="63" x14ac:dyDescent="0.25">
      <c r="A100" s="38">
        <f t="shared" si="17"/>
        <v>89</v>
      </c>
      <c r="B100" s="44">
        <v>940406</v>
      </c>
      <c r="C100" s="44" t="s">
        <v>523</v>
      </c>
      <c r="D100" s="44" t="s">
        <v>524</v>
      </c>
      <c r="E100" s="12" t="s">
        <v>525</v>
      </c>
      <c r="F100" s="293">
        <v>129</v>
      </c>
      <c r="G100" s="293">
        <v>131</v>
      </c>
      <c r="H100" s="189">
        <v>130</v>
      </c>
      <c r="I100" s="325">
        <v>139</v>
      </c>
      <c r="J100" s="293">
        <v>139</v>
      </c>
      <c r="K100" s="225">
        <v>125</v>
      </c>
      <c r="L100" s="223">
        <f t="shared" si="18"/>
        <v>116</v>
      </c>
      <c r="M100" s="189">
        <v>129</v>
      </c>
      <c r="N100" s="219">
        <f t="shared" si="15"/>
        <v>129</v>
      </c>
      <c r="O100" s="87">
        <v>129</v>
      </c>
      <c r="P100" s="219">
        <v>129</v>
      </c>
      <c r="Q100" s="107"/>
      <c r="R100" s="80"/>
      <c r="S100" s="80"/>
      <c r="T100" s="101">
        <f t="shared" si="16"/>
        <v>128.75</v>
      </c>
      <c r="U100" s="41"/>
      <c r="W100" s="100">
        <v>129</v>
      </c>
      <c r="X100" s="100">
        <v>131</v>
      </c>
      <c r="Y100" s="7">
        <v>130</v>
      </c>
      <c r="Z100" s="7">
        <v>125</v>
      </c>
      <c r="AA100" s="7">
        <v>129</v>
      </c>
      <c r="AB100" s="7">
        <v>129</v>
      </c>
      <c r="AC100" s="7">
        <v>129</v>
      </c>
      <c r="AD100" s="112">
        <f t="shared" si="19"/>
        <v>0</v>
      </c>
      <c r="AE100" s="112">
        <f t="shared" si="20"/>
        <v>0</v>
      </c>
      <c r="AF100" s="112">
        <f t="shared" si="21"/>
        <v>9</v>
      </c>
      <c r="AG100" s="112">
        <f t="shared" si="22"/>
        <v>-9</v>
      </c>
      <c r="AH100" s="112">
        <f t="shared" si="23"/>
        <v>0</v>
      </c>
      <c r="AI100" s="112">
        <f t="shared" si="24"/>
        <v>0</v>
      </c>
      <c r="AJ100" s="112">
        <f t="shared" si="25"/>
        <v>0</v>
      </c>
      <c r="AK100" s="7"/>
      <c r="AL100" s="7">
        <f t="shared" si="26"/>
        <v>139</v>
      </c>
      <c r="AM100" s="7">
        <v>940404</v>
      </c>
      <c r="AN100" s="7">
        <v>123</v>
      </c>
    </row>
    <row r="101" spans="1:40" s="4" customFormat="1" ht="15.75" x14ac:dyDescent="0.25">
      <c r="A101" s="195"/>
      <c r="B101" s="195"/>
      <c r="C101" s="195"/>
      <c r="D101" s="195"/>
      <c r="E101" s="196" t="s">
        <v>7</v>
      </c>
      <c r="F101" s="295">
        <f t="shared" ref="F101:L101" si="27">SUM(F12:F100)</f>
        <v>19212</v>
      </c>
      <c r="G101" s="295">
        <f t="shared" si="27"/>
        <v>19259</v>
      </c>
      <c r="H101" s="189">
        <f>SUM(H12:H100)</f>
        <v>19185</v>
      </c>
      <c r="I101" s="325">
        <f>SUM(I12:I100)</f>
        <v>19107</v>
      </c>
      <c r="J101" s="295">
        <f>SUM(J12:J100)</f>
        <v>19116</v>
      </c>
      <c r="K101" s="304">
        <f>SUM(K12:K100)</f>
        <v>19619</v>
      </c>
      <c r="L101" s="295">
        <f t="shared" si="27"/>
        <v>19688</v>
      </c>
      <c r="M101" s="304">
        <f>SUM(M12:M100)</f>
        <v>19319</v>
      </c>
      <c r="N101" s="219">
        <f t="shared" si="15"/>
        <v>19319</v>
      </c>
      <c r="O101" s="306">
        <f>SUM(O12:O100)</f>
        <v>19319</v>
      </c>
      <c r="P101" s="306">
        <f>SUM(P12:P100)</f>
        <v>19319</v>
      </c>
      <c r="Q101" s="278"/>
      <c r="R101" s="307"/>
      <c r="S101" s="279"/>
      <c r="T101" s="279"/>
      <c r="U101" s="198"/>
      <c r="V101" s="279"/>
      <c r="W101" s="100">
        <f>SUM(W12:W100)</f>
        <v>19212</v>
      </c>
      <c r="X101" s="100">
        <f t="shared" ref="X101:AC101" si="28">SUM(X12:X100)</f>
        <v>19259</v>
      </c>
      <c r="Y101" s="100">
        <f t="shared" si="28"/>
        <v>19185</v>
      </c>
      <c r="Z101" s="100">
        <f t="shared" si="28"/>
        <v>19619</v>
      </c>
      <c r="AA101" s="100">
        <f t="shared" si="28"/>
        <v>19319</v>
      </c>
      <c r="AB101" s="100">
        <f t="shared" si="28"/>
        <v>19319</v>
      </c>
      <c r="AC101" s="100">
        <f t="shared" si="28"/>
        <v>19319</v>
      </c>
      <c r="AD101" s="112">
        <f t="shared" si="19"/>
        <v>0</v>
      </c>
      <c r="AE101" s="112">
        <f t="shared" si="20"/>
        <v>0</v>
      </c>
      <c r="AF101" s="112">
        <f t="shared" si="21"/>
        <v>-69</v>
      </c>
      <c r="AG101" s="112">
        <f t="shared" si="22"/>
        <v>69</v>
      </c>
      <c r="AH101" s="112">
        <f t="shared" si="23"/>
        <v>0</v>
      </c>
      <c r="AI101" s="112">
        <f t="shared" si="24"/>
        <v>0</v>
      </c>
      <c r="AJ101" s="112">
        <f t="shared" si="25"/>
        <v>0</v>
      </c>
      <c r="AL101" s="7"/>
      <c r="AM101" s="4">
        <v>940405</v>
      </c>
      <c r="AN101" s="7">
        <v>128</v>
      </c>
    </row>
    <row r="102" spans="1:40" s="4" customFormat="1" ht="15.75" x14ac:dyDescent="0.25">
      <c r="A102" s="11"/>
      <c r="B102" s="11"/>
      <c r="C102" s="11"/>
      <c r="D102" s="11"/>
      <c r="E102" s="187"/>
      <c r="F102" s="188"/>
      <c r="G102" s="188"/>
      <c r="H102" s="188"/>
      <c r="I102" s="188"/>
      <c r="J102" s="188"/>
      <c r="K102" s="188"/>
      <c r="L102" s="188"/>
      <c r="M102" s="188"/>
      <c r="N102" s="270"/>
      <c r="O102" s="271"/>
      <c r="P102" s="272"/>
      <c r="Q102" s="272"/>
      <c r="R102" s="272"/>
      <c r="S102" s="26"/>
      <c r="T102" s="26"/>
      <c r="U102" s="198"/>
      <c r="V102" s="198"/>
      <c r="W102" s="7"/>
      <c r="X102" s="7"/>
      <c r="Y102" s="7"/>
      <c r="Z102" s="7"/>
      <c r="AA102" s="7"/>
      <c r="AB102" s="7"/>
      <c r="AC102" s="7"/>
      <c r="AE102" s="7"/>
      <c r="AF102" s="7"/>
      <c r="AG102" s="7"/>
      <c r="AH102" s="7"/>
      <c r="AI102" s="7"/>
      <c r="AJ102" s="7"/>
      <c r="AM102" s="4">
        <v>940406</v>
      </c>
      <c r="AN102" s="7">
        <v>139</v>
      </c>
    </row>
    <row r="103" spans="1:40" s="4" customFormat="1" ht="15.75" x14ac:dyDescent="0.25">
      <c r="A103" s="9"/>
      <c r="B103" s="9"/>
      <c r="C103" s="9"/>
      <c r="D103" s="9"/>
      <c r="E103" s="9"/>
      <c r="F103" s="163"/>
      <c r="G103" s="163"/>
      <c r="H103" s="163"/>
      <c r="I103" s="163"/>
      <c r="J103" s="163"/>
      <c r="K103" s="163"/>
      <c r="L103" s="163"/>
      <c r="M103" s="163"/>
      <c r="N103" s="204"/>
      <c r="O103" s="9"/>
      <c r="P103" s="9"/>
      <c r="Q103" s="9"/>
      <c r="R103" s="9"/>
      <c r="S103" s="205"/>
      <c r="T103" s="205"/>
      <c r="U103" s="198"/>
      <c r="V103" s="198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N103" s="7"/>
    </row>
    <row r="104" spans="1:40" s="4" customFormat="1" ht="15.75" x14ac:dyDescent="0.25">
      <c r="A104" s="357" t="s">
        <v>8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/>
      <c r="P104" s="357"/>
      <c r="Q104" s="17"/>
      <c r="R104" s="17"/>
      <c r="S104" s="26"/>
      <c r="T104" s="26"/>
      <c r="U104" s="198"/>
      <c r="V104" s="198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N104" s="7"/>
    </row>
    <row r="105" spans="1:40" s="4" customFormat="1" x14ac:dyDescent="0.25">
      <c r="F105" s="161"/>
      <c r="G105" s="161"/>
      <c r="H105" s="161"/>
      <c r="I105" s="161"/>
      <c r="J105" s="161"/>
      <c r="K105" s="161"/>
      <c r="L105" s="161"/>
      <c r="M105" s="161"/>
      <c r="N105" s="273"/>
      <c r="S105" s="198"/>
      <c r="T105" s="198"/>
      <c r="U105" s="198"/>
      <c r="V105" s="198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N105" s="7"/>
    </row>
  </sheetData>
  <sheetProtection selectLockedCells="1" selectUnlockedCells="1"/>
  <autoFilter ref="A10:Q101"/>
  <mergeCells count="7">
    <mergeCell ref="A104:P104"/>
    <mergeCell ref="A8:P8"/>
    <mergeCell ref="A10:A11"/>
    <mergeCell ref="B10:B11"/>
    <mergeCell ref="C10:C11"/>
    <mergeCell ref="D10:D11"/>
    <mergeCell ref="E10:E11"/>
  </mergeCells>
  <pageMargins left="0.78749999999999998" right="0.39374999999999999" top="0.74791666666666667" bottom="0.39374999999999999" header="0.51180555555555551" footer="0.51180555555555551"/>
  <pageSetup paperSize="9" scale="60" firstPageNumber="0" fitToHeight="0" orientation="portrait" horizontalDpi="300" verticalDpi="300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view="pageBreakPreview" zoomScale="60" workbookViewId="0">
      <pane xSplit="5" ySplit="11" topLeftCell="F74" activePane="bottomRight" state="frozen"/>
      <selection sqref="A1:IV65536"/>
      <selection pane="topRight" sqref="A1:IV65536"/>
      <selection pane="bottomLeft" sqref="A1:IV65536"/>
      <selection pane="bottomRight" activeCell="J34" sqref="J34"/>
    </sheetView>
  </sheetViews>
  <sheetFormatPr defaultColWidth="9.140625" defaultRowHeight="15" x14ac:dyDescent="0.25"/>
  <cols>
    <col min="1" max="1" width="7.5703125" style="4" customWidth="1"/>
    <col min="2" max="2" width="12" style="4" hidden="1" customWidth="1"/>
    <col min="3" max="3" width="15" style="4" hidden="1" customWidth="1"/>
    <col min="4" max="4" width="43.7109375" style="4" hidden="1" customWidth="1"/>
    <col min="5" max="5" width="56.42578125" style="4" customWidth="1"/>
    <col min="6" max="6" width="11" style="161" customWidth="1"/>
    <col min="7" max="7" width="10.85546875" style="161" customWidth="1"/>
    <col min="8" max="9" width="10.85546875" style="39" hidden="1" customWidth="1"/>
    <col min="10" max="10" width="11" style="39" customWidth="1"/>
    <col min="11" max="11" width="12.42578125" style="161" hidden="1" customWidth="1"/>
    <col min="12" max="12" width="11.42578125" style="161" customWidth="1"/>
    <col min="13" max="13" width="11.42578125" style="161" hidden="1" customWidth="1"/>
    <col min="14" max="14" width="14.85546875" style="273" customWidth="1"/>
    <col min="15" max="16" width="14.85546875" style="4" customWidth="1"/>
    <col min="17" max="19" width="11.5703125" style="4" hidden="1" customWidth="1"/>
    <col min="20" max="20" width="9.140625" style="4" hidden="1" customWidth="1"/>
    <col min="21" max="21" width="9.140625" style="7" hidden="1" customWidth="1"/>
    <col min="22" max="22" width="9.140625" style="4" hidden="1" customWidth="1"/>
    <col min="23" max="25" width="9.140625" style="21" hidden="1" customWidth="1"/>
    <col min="26" max="26" width="9.140625" style="3" hidden="1" customWidth="1"/>
    <col min="27" max="28" width="9.140625" style="21" hidden="1" customWidth="1"/>
    <col min="29" max="29" width="13.42578125" style="21" hidden="1" customWidth="1"/>
    <col min="30" max="30" width="13.42578125" style="4" hidden="1" customWidth="1"/>
    <col min="31" max="36" width="9.140625" style="4" hidden="1" customWidth="1"/>
    <col min="37" max="37" width="9.140625" style="21" hidden="1" customWidth="1"/>
    <col min="38" max="40" width="9.140625" style="4" hidden="1" customWidth="1"/>
    <col min="41" max="16384" width="9.140625" style="21"/>
  </cols>
  <sheetData>
    <row r="1" spans="1:40" s="4" customFormat="1" ht="15.75" x14ac:dyDescent="0.25">
      <c r="A1" s="10"/>
      <c r="B1" s="10"/>
      <c r="C1" s="10"/>
      <c r="D1" s="10"/>
      <c r="E1" s="10"/>
      <c r="F1" s="163"/>
      <c r="G1" s="163"/>
      <c r="H1" s="163"/>
      <c r="I1" s="163"/>
      <c r="K1" s="162"/>
      <c r="L1" s="162"/>
      <c r="M1" s="162"/>
      <c r="N1" s="162" t="s">
        <v>244</v>
      </c>
      <c r="O1" s="9"/>
      <c r="P1" s="202"/>
      <c r="Q1" s="202"/>
      <c r="R1" s="202"/>
      <c r="S1" s="202"/>
      <c r="U1" s="7"/>
      <c r="Z1" s="7"/>
    </row>
    <row r="2" spans="1:40" s="4" customFormat="1" ht="30.75" customHeight="1" x14ac:dyDescent="0.25">
      <c r="A2" s="8" t="s">
        <v>1</v>
      </c>
      <c r="B2" s="8"/>
      <c r="C2" s="8"/>
      <c r="D2" s="8"/>
      <c r="E2" s="8"/>
      <c r="F2" s="163"/>
      <c r="G2" s="163"/>
      <c r="H2" s="163"/>
      <c r="I2" s="163"/>
      <c r="K2" s="162"/>
      <c r="L2" s="162"/>
      <c r="M2" s="162"/>
      <c r="N2" s="162" t="s">
        <v>0</v>
      </c>
      <c r="O2" s="9"/>
      <c r="P2" s="202"/>
      <c r="Q2" s="202"/>
      <c r="R2" s="202"/>
      <c r="S2" s="202"/>
      <c r="U2" s="7"/>
      <c r="Z2" s="7"/>
    </row>
    <row r="3" spans="1:40" s="4" customFormat="1" ht="29.25" customHeight="1" x14ac:dyDescent="0.25">
      <c r="A3" s="8"/>
      <c r="B3" s="8"/>
      <c r="C3" s="8"/>
      <c r="D3" s="8"/>
      <c r="E3" s="8"/>
      <c r="F3" s="163"/>
      <c r="G3" s="163"/>
      <c r="H3" s="163"/>
      <c r="I3" s="163"/>
      <c r="K3" s="162"/>
      <c r="L3" s="162"/>
      <c r="M3" s="162"/>
      <c r="N3" s="162" t="s">
        <v>2</v>
      </c>
      <c r="O3" s="10"/>
      <c r="P3" s="10"/>
      <c r="Q3" s="10"/>
      <c r="R3" s="10"/>
      <c r="S3" s="10"/>
      <c r="U3" s="7"/>
      <c r="Z3" s="7"/>
    </row>
    <row r="4" spans="1:40" s="4" customFormat="1" ht="15.75" x14ac:dyDescent="0.25">
      <c r="A4" s="10"/>
      <c r="B4" s="10"/>
      <c r="C4" s="10"/>
      <c r="D4" s="10"/>
      <c r="E4" s="10"/>
      <c r="F4" s="163"/>
      <c r="G4" s="163"/>
      <c r="H4" s="163"/>
      <c r="I4" s="163"/>
      <c r="K4" s="162"/>
      <c r="L4" s="162"/>
      <c r="M4" s="162"/>
      <c r="N4" s="162" t="s">
        <v>3</v>
      </c>
      <c r="O4" s="9"/>
      <c r="P4" s="202"/>
      <c r="Q4" s="202"/>
      <c r="R4" s="202"/>
      <c r="S4" s="202"/>
      <c r="U4" s="7"/>
      <c r="Z4" s="7"/>
    </row>
    <row r="5" spans="1:40" s="4" customFormat="1" ht="15.75" x14ac:dyDescent="0.25">
      <c r="A5" s="10"/>
      <c r="B5" s="10"/>
      <c r="C5" s="10"/>
      <c r="D5" s="10"/>
      <c r="E5" s="10"/>
      <c r="F5" s="163"/>
      <c r="G5" s="163"/>
      <c r="H5" s="163"/>
      <c r="I5" s="163"/>
      <c r="K5" s="162"/>
      <c r="L5" s="162"/>
      <c r="M5" s="162"/>
      <c r="N5" s="162" t="s">
        <v>4</v>
      </c>
      <c r="O5" s="9"/>
      <c r="P5" s="202"/>
      <c r="Q5" s="202"/>
      <c r="R5" s="202"/>
      <c r="S5" s="202"/>
      <c r="U5" s="7"/>
      <c r="Z5" s="7"/>
    </row>
    <row r="6" spans="1:40" s="4" customFormat="1" ht="15.75" x14ac:dyDescent="0.25">
      <c r="A6" s="10"/>
      <c r="B6" s="10"/>
      <c r="C6" s="10"/>
      <c r="D6" s="10"/>
      <c r="E6" s="10"/>
      <c r="F6" s="163"/>
      <c r="G6" s="163"/>
      <c r="H6" s="163"/>
      <c r="I6" s="163"/>
      <c r="J6" s="162"/>
      <c r="K6" s="162"/>
      <c r="L6" s="162"/>
      <c r="M6" s="162"/>
      <c r="N6" s="162"/>
      <c r="O6" s="9"/>
      <c r="P6" s="202"/>
      <c r="Q6" s="202"/>
      <c r="R6" s="202"/>
      <c r="S6" s="202"/>
      <c r="U6" s="7"/>
      <c r="Z6" s="7"/>
    </row>
    <row r="7" spans="1:40" s="4" customFormat="1" ht="15.75" x14ac:dyDescent="0.25">
      <c r="A7" s="11"/>
      <c r="B7" s="11"/>
      <c r="C7" s="11"/>
      <c r="D7" s="11"/>
      <c r="E7" s="11"/>
      <c r="F7" s="163"/>
      <c r="G7" s="163"/>
      <c r="H7" s="163"/>
      <c r="I7" s="163"/>
      <c r="J7" s="163"/>
      <c r="K7" s="163"/>
      <c r="L7" s="163"/>
      <c r="M7" s="163"/>
      <c r="N7" s="204"/>
      <c r="O7" s="9"/>
      <c r="P7" s="9"/>
      <c r="Q7" s="9"/>
      <c r="R7" s="9"/>
      <c r="S7" s="9"/>
      <c r="U7" s="7"/>
      <c r="Z7" s="7"/>
    </row>
    <row r="8" spans="1:40" s="4" customFormat="1" ht="65.25" customHeight="1" x14ac:dyDescent="0.25">
      <c r="A8" s="367" t="s">
        <v>642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15"/>
      <c r="R8" s="15"/>
      <c r="S8" s="15"/>
      <c r="U8" s="7"/>
      <c r="Z8" s="7"/>
    </row>
    <row r="9" spans="1:40" s="4" customFormat="1" ht="15.75" customHeight="1" x14ac:dyDescent="0.25">
      <c r="A9" s="15"/>
      <c r="B9" s="15"/>
      <c r="C9" s="15"/>
      <c r="D9" s="15"/>
      <c r="E9" s="15"/>
      <c r="F9" s="206"/>
      <c r="G9" s="206"/>
      <c r="H9" s="206"/>
      <c r="I9" s="206"/>
      <c r="J9" s="206"/>
      <c r="K9" s="206"/>
      <c r="L9" s="207"/>
      <c r="M9" s="207"/>
      <c r="N9" s="207"/>
      <c r="O9" s="9"/>
      <c r="P9" s="9"/>
      <c r="Q9" s="9"/>
      <c r="R9" s="9"/>
      <c r="S9" s="9"/>
      <c r="U9" s="7"/>
      <c r="Z9" s="7"/>
    </row>
    <row r="10" spans="1:40" ht="15.75" x14ac:dyDescent="0.25">
      <c r="A10" s="368" t="s">
        <v>5</v>
      </c>
      <c r="B10" s="361" t="s">
        <v>250</v>
      </c>
      <c r="C10" s="361" t="s">
        <v>251</v>
      </c>
      <c r="D10" s="361" t="s">
        <v>252</v>
      </c>
      <c r="E10" s="368" t="s">
        <v>6</v>
      </c>
      <c r="F10" s="288" t="s">
        <v>9</v>
      </c>
      <c r="G10" s="289"/>
      <c r="H10" s="133"/>
      <c r="I10" s="133"/>
      <c r="J10" s="133"/>
      <c r="K10" s="289"/>
      <c r="L10" s="289"/>
      <c r="M10" s="289"/>
      <c r="N10" s="289"/>
      <c r="O10" s="289"/>
      <c r="P10" s="305"/>
      <c r="Q10" s="256">
        <v>1</v>
      </c>
      <c r="R10" s="256"/>
      <c r="S10" s="256"/>
    </row>
    <row r="11" spans="1:40" ht="51.75" customHeight="1" x14ac:dyDescent="0.25">
      <c r="A11" s="368"/>
      <c r="B11" s="362"/>
      <c r="C11" s="362"/>
      <c r="D11" s="362"/>
      <c r="E11" s="368"/>
      <c r="F11" s="22" t="s">
        <v>653</v>
      </c>
      <c r="G11" s="22" t="s">
        <v>654</v>
      </c>
      <c r="H11" s="190" t="s">
        <v>725</v>
      </c>
      <c r="I11" s="215" t="s">
        <v>726</v>
      </c>
      <c r="J11" s="22" t="s">
        <v>655</v>
      </c>
      <c r="K11" s="216" t="s">
        <v>656</v>
      </c>
      <c r="L11" s="22" t="s">
        <v>657</v>
      </c>
      <c r="M11" s="216" t="s">
        <v>658</v>
      </c>
      <c r="N11" s="22" t="s">
        <v>198</v>
      </c>
      <c r="O11" s="22" t="s">
        <v>208</v>
      </c>
      <c r="P11" s="22" t="s">
        <v>652</v>
      </c>
      <c r="Q11" s="73"/>
      <c r="R11" s="73"/>
      <c r="S11" s="73"/>
      <c r="T11" s="7"/>
      <c r="V11" s="7"/>
      <c r="W11" s="3"/>
    </row>
    <row r="12" spans="1:40" ht="47.25" x14ac:dyDescent="0.25">
      <c r="A12" s="38">
        <f>ROW(A12)-11</f>
        <v>1</v>
      </c>
      <c r="B12" s="44">
        <v>510001</v>
      </c>
      <c r="C12" s="44" t="s">
        <v>292</v>
      </c>
      <c r="D12" s="44" t="s">
        <v>293</v>
      </c>
      <c r="E12" s="12" t="s">
        <v>294</v>
      </c>
      <c r="F12" s="177">
        <v>34</v>
      </c>
      <c r="G12" s="177">
        <v>34</v>
      </c>
      <c r="H12" s="189">
        <v>34</v>
      </c>
      <c r="I12" s="325">
        <v>32</v>
      </c>
      <c r="J12" s="177">
        <v>32</v>
      </c>
      <c r="K12" s="221">
        <v>34</v>
      </c>
      <c r="L12" s="177">
        <f>ROUND((F12+G12+H12+K12)-(F12+G12+J12),1)</f>
        <v>36</v>
      </c>
      <c r="M12" s="221">
        <v>34</v>
      </c>
      <c r="N12" s="219">
        <f>ROUND((F12+G12+J12+L12)/4,0)</f>
        <v>34</v>
      </c>
      <c r="O12" s="219">
        <v>34</v>
      </c>
      <c r="P12" s="219">
        <v>34</v>
      </c>
      <c r="Q12" s="278"/>
      <c r="R12" s="278"/>
      <c r="S12" s="278"/>
      <c r="T12" s="101">
        <f t="shared" ref="T12:T43" si="0">(F12+G12+J12+L12)/4</f>
        <v>34</v>
      </c>
      <c r="U12" s="100"/>
      <c r="V12" s="198"/>
      <c r="W12" s="197">
        <v>34</v>
      </c>
      <c r="X12" s="198">
        <v>34</v>
      </c>
      <c r="Y12" s="198">
        <v>34</v>
      </c>
      <c r="Z12" s="7">
        <v>34</v>
      </c>
      <c r="AA12" s="7">
        <v>34</v>
      </c>
      <c r="AB12" s="7">
        <v>34</v>
      </c>
      <c r="AC12" s="7">
        <v>34</v>
      </c>
      <c r="AD12" s="112">
        <f t="shared" ref="AD12:AD43" si="1">F12-W12</f>
        <v>0</v>
      </c>
      <c r="AE12" s="112">
        <f t="shared" ref="AE12:AE43" si="2">G12-X12</f>
        <v>0</v>
      </c>
      <c r="AF12" s="112">
        <f t="shared" ref="AF12:AF43" si="3">J12-Y12</f>
        <v>-2</v>
      </c>
      <c r="AG12" s="112">
        <f t="shared" ref="AG12:AG43" si="4">L12-Z12</f>
        <v>2</v>
      </c>
      <c r="AH12" s="112">
        <f t="shared" ref="AH12:AH43" si="5">N12-AA12</f>
        <v>0</v>
      </c>
      <c r="AI12" s="112">
        <f t="shared" ref="AI12:AI43" si="6">O12-AB12</f>
        <v>0</v>
      </c>
      <c r="AJ12" s="112">
        <f t="shared" ref="AJ12:AJ43" si="7">P12-AC12</f>
        <v>0</v>
      </c>
      <c r="AK12" s="3"/>
      <c r="AL12" s="7">
        <f>VLOOKUP(B12,$AM$12:$AN$100,2,FALSE)</f>
        <v>32</v>
      </c>
      <c r="AM12" s="7">
        <v>510001</v>
      </c>
      <c r="AN12" s="7">
        <v>32</v>
      </c>
    </row>
    <row r="13" spans="1:40" ht="47.25" x14ac:dyDescent="0.25">
      <c r="A13" s="38">
        <f t="shared" ref="A13:A78" si="8">ROW(A13)-11</f>
        <v>2</v>
      </c>
      <c r="B13" s="44">
        <v>510004</v>
      </c>
      <c r="C13" s="44" t="s">
        <v>253</v>
      </c>
      <c r="D13" s="44" t="s">
        <v>254</v>
      </c>
      <c r="E13" s="12" t="s">
        <v>255</v>
      </c>
      <c r="F13" s="177">
        <v>8</v>
      </c>
      <c r="G13" s="177">
        <v>8</v>
      </c>
      <c r="H13" s="189">
        <v>7</v>
      </c>
      <c r="I13" s="325">
        <v>8</v>
      </c>
      <c r="J13" s="177">
        <v>8</v>
      </c>
      <c r="K13" s="221">
        <v>7</v>
      </c>
      <c r="L13" s="177">
        <f t="shared" ref="L13:L76" si="9">ROUND((F13+G13+H13+K13)-(F13+G13+J13),1)</f>
        <v>6</v>
      </c>
      <c r="M13" s="308">
        <v>7</v>
      </c>
      <c r="N13" s="219">
        <v>7.4</v>
      </c>
      <c r="O13" s="219">
        <v>7</v>
      </c>
      <c r="P13" s="219">
        <v>7</v>
      </c>
      <c r="Q13" s="278"/>
      <c r="R13" s="278"/>
      <c r="S13" s="278"/>
      <c r="T13" s="101">
        <f t="shared" si="0"/>
        <v>7.5</v>
      </c>
      <c r="U13" s="100"/>
      <c r="V13" s="198"/>
      <c r="W13" s="197">
        <v>8</v>
      </c>
      <c r="X13" s="198">
        <v>8</v>
      </c>
      <c r="Y13" s="198">
        <v>7</v>
      </c>
      <c r="Z13" s="7">
        <v>7</v>
      </c>
      <c r="AA13" s="7">
        <v>7</v>
      </c>
      <c r="AB13" s="7">
        <v>7</v>
      </c>
      <c r="AC13" s="7">
        <v>7</v>
      </c>
      <c r="AD13" s="112">
        <f t="shared" si="1"/>
        <v>0</v>
      </c>
      <c r="AE13" s="112">
        <f t="shared" si="2"/>
        <v>0</v>
      </c>
      <c r="AF13" s="112">
        <f t="shared" si="3"/>
        <v>1</v>
      </c>
      <c r="AG13" s="112">
        <f t="shared" si="4"/>
        <v>-1</v>
      </c>
      <c r="AH13" s="112">
        <f t="shared" si="5"/>
        <v>0.40000000000000036</v>
      </c>
      <c r="AI13" s="112">
        <f t="shared" si="6"/>
        <v>0</v>
      </c>
      <c r="AJ13" s="112">
        <f t="shared" si="7"/>
        <v>0</v>
      </c>
      <c r="AK13" s="3"/>
      <c r="AL13" s="7">
        <f t="shared" ref="AL13:AL76" si="10">VLOOKUP(B13,$AM$12:$AN$100,2,FALSE)</f>
        <v>8</v>
      </c>
      <c r="AM13" s="7">
        <v>510004</v>
      </c>
      <c r="AN13" s="7">
        <v>8</v>
      </c>
    </row>
    <row r="14" spans="1:40" ht="63" x14ac:dyDescent="0.25">
      <c r="A14" s="38">
        <f t="shared" si="8"/>
        <v>3</v>
      </c>
      <c r="B14" s="44">
        <v>520001</v>
      </c>
      <c r="C14" s="44" t="s">
        <v>295</v>
      </c>
      <c r="D14" s="44" t="s">
        <v>296</v>
      </c>
      <c r="E14" s="12" t="s">
        <v>297</v>
      </c>
      <c r="F14" s="177">
        <v>67</v>
      </c>
      <c r="G14" s="177">
        <v>68</v>
      </c>
      <c r="H14" s="189">
        <v>68</v>
      </c>
      <c r="I14" s="325">
        <v>68</v>
      </c>
      <c r="J14" s="177">
        <v>68</v>
      </c>
      <c r="K14" s="221">
        <v>70</v>
      </c>
      <c r="L14" s="177">
        <f t="shared" si="9"/>
        <v>70</v>
      </c>
      <c r="M14" s="221">
        <v>68</v>
      </c>
      <c r="N14" s="219">
        <f t="shared" ref="N14:N25" si="11">ROUND((F14+G14+J14+L14)/4,0)</f>
        <v>68</v>
      </c>
      <c r="O14" s="219">
        <v>68</v>
      </c>
      <c r="P14" s="219">
        <v>68</v>
      </c>
      <c r="Q14" s="278"/>
      <c r="R14" s="278"/>
      <c r="S14" s="278"/>
      <c r="T14" s="101">
        <f t="shared" si="0"/>
        <v>68.25</v>
      </c>
      <c r="U14" s="100"/>
      <c r="V14" s="198"/>
      <c r="W14" s="197">
        <v>67</v>
      </c>
      <c r="X14" s="198">
        <v>68</v>
      </c>
      <c r="Y14" s="198">
        <v>68</v>
      </c>
      <c r="Z14" s="7">
        <v>70</v>
      </c>
      <c r="AA14" s="7">
        <v>68</v>
      </c>
      <c r="AB14" s="7">
        <v>68</v>
      </c>
      <c r="AC14" s="7">
        <v>68</v>
      </c>
      <c r="AD14" s="112">
        <f t="shared" si="1"/>
        <v>0</v>
      </c>
      <c r="AE14" s="112">
        <f t="shared" si="2"/>
        <v>0</v>
      </c>
      <c r="AF14" s="112">
        <f t="shared" si="3"/>
        <v>0</v>
      </c>
      <c r="AG14" s="112">
        <f t="shared" si="4"/>
        <v>0</v>
      </c>
      <c r="AH14" s="112">
        <f t="shared" si="5"/>
        <v>0</v>
      </c>
      <c r="AI14" s="112">
        <f t="shared" si="6"/>
        <v>0</v>
      </c>
      <c r="AJ14" s="112">
        <f t="shared" si="7"/>
        <v>0</v>
      </c>
      <c r="AK14" s="3"/>
      <c r="AL14" s="7">
        <f t="shared" si="10"/>
        <v>68</v>
      </c>
      <c r="AM14" s="7">
        <v>520001</v>
      </c>
      <c r="AN14" s="7">
        <v>68</v>
      </c>
    </row>
    <row r="15" spans="1:40" ht="63" x14ac:dyDescent="0.25">
      <c r="A15" s="38">
        <f t="shared" si="8"/>
        <v>4</v>
      </c>
      <c r="B15" s="44">
        <v>530001</v>
      </c>
      <c r="C15" s="44" t="s">
        <v>298</v>
      </c>
      <c r="D15" s="44" t="s">
        <v>299</v>
      </c>
      <c r="E15" s="12" t="s">
        <v>527</v>
      </c>
      <c r="F15" s="177">
        <v>36</v>
      </c>
      <c r="G15" s="177">
        <v>36</v>
      </c>
      <c r="H15" s="189">
        <v>37</v>
      </c>
      <c r="I15" s="325">
        <v>37</v>
      </c>
      <c r="J15" s="177">
        <v>37</v>
      </c>
      <c r="K15" s="221">
        <v>40</v>
      </c>
      <c r="L15" s="177">
        <f t="shared" si="9"/>
        <v>40</v>
      </c>
      <c r="M15" s="221">
        <v>37</v>
      </c>
      <c r="N15" s="219">
        <f t="shared" si="11"/>
        <v>37</v>
      </c>
      <c r="O15" s="219">
        <v>37</v>
      </c>
      <c r="P15" s="219">
        <v>37</v>
      </c>
      <c r="Q15" s="278"/>
      <c r="R15" s="278"/>
      <c r="S15" s="278"/>
      <c r="T15" s="101">
        <f t="shared" si="0"/>
        <v>37.25</v>
      </c>
      <c r="U15" s="100"/>
      <c r="V15" s="198"/>
      <c r="W15" s="197">
        <v>36</v>
      </c>
      <c r="X15" s="198">
        <v>36</v>
      </c>
      <c r="Y15" s="198">
        <v>37</v>
      </c>
      <c r="Z15" s="7">
        <v>40</v>
      </c>
      <c r="AA15" s="7">
        <v>37</v>
      </c>
      <c r="AB15" s="7">
        <v>37</v>
      </c>
      <c r="AC15" s="7">
        <v>37</v>
      </c>
      <c r="AD15" s="112">
        <f t="shared" si="1"/>
        <v>0</v>
      </c>
      <c r="AE15" s="112">
        <f t="shared" si="2"/>
        <v>0</v>
      </c>
      <c r="AF15" s="112">
        <f t="shared" si="3"/>
        <v>0</v>
      </c>
      <c r="AG15" s="112">
        <f t="shared" si="4"/>
        <v>0</v>
      </c>
      <c r="AH15" s="112">
        <f t="shared" si="5"/>
        <v>0</v>
      </c>
      <c r="AI15" s="112">
        <f t="shared" si="6"/>
        <v>0</v>
      </c>
      <c r="AJ15" s="112">
        <f t="shared" si="7"/>
        <v>0</v>
      </c>
      <c r="AK15" s="3"/>
      <c r="AL15" s="7">
        <f t="shared" si="10"/>
        <v>37</v>
      </c>
      <c r="AM15" s="7">
        <v>530001</v>
      </c>
      <c r="AN15" s="7">
        <v>37</v>
      </c>
    </row>
    <row r="16" spans="1:40" ht="63" x14ac:dyDescent="0.25">
      <c r="A16" s="38">
        <f t="shared" si="8"/>
        <v>5</v>
      </c>
      <c r="B16" s="44">
        <v>540001</v>
      </c>
      <c r="C16" s="44" t="s">
        <v>301</v>
      </c>
      <c r="D16" s="44" t="s">
        <v>302</v>
      </c>
      <c r="E16" s="12" t="s">
        <v>303</v>
      </c>
      <c r="F16" s="177">
        <v>16</v>
      </c>
      <c r="G16" s="177">
        <v>16</v>
      </c>
      <c r="H16" s="189">
        <v>15</v>
      </c>
      <c r="I16" s="325">
        <v>15</v>
      </c>
      <c r="J16" s="177">
        <v>15</v>
      </c>
      <c r="K16" s="221">
        <v>12</v>
      </c>
      <c r="L16" s="177">
        <f t="shared" si="9"/>
        <v>12</v>
      </c>
      <c r="M16" s="221">
        <v>15</v>
      </c>
      <c r="N16" s="219">
        <f t="shared" si="11"/>
        <v>15</v>
      </c>
      <c r="O16" s="219">
        <v>15</v>
      </c>
      <c r="P16" s="219">
        <v>15</v>
      </c>
      <c r="Q16" s="278"/>
      <c r="R16" s="278"/>
      <c r="S16" s="278"/>
      <c r="T16" s="101">
        <f t="shared" si="0"/>
        <v>14.75</v>
      </c>
      <c r="U16" s="100"/>
      <c r="V16" s="198"/>
      <c r="W16" s="197">
        <v>16</v>
      </c>
      <c r="X16" s="198">
        <v>16</v>
      </c>
      <c r="Y16" s="198">
        <v>15</v>
      </c>
      <c r="Z16" s="7">
        <v>12</v>
      </c>
      <c r="AA16" s="7">
        <v>15</v>
      </c>
      <c r="AB16" s="7">
        <v>15</v>
      </c>
      <c r="AC16" s="7">
        <v>15</v>
      </c>
      <c r="AD16" s="112">
        <f t="shared" si="1"/>
        <v>0</v>
      </c>
      <c r="AE16" s="112">
        <f t="shared" si="2"/>
        <v>0</v>
      </c>
      <c r="AF16" s="112">
        <f t="shared" si="3"/>
        <v>0</v>
      </c>
      <c r="AG16" s="112">
        <f t="shared" si="4"/>
        <v>0</v>
      </c>
      <c r="AH16" s="112">
        <f t="shared" si="5"/>
        <v>0</v>
      </c>
      <c r="AI16" s="112">
        <f t="shared" si="6"/>
        <v>0</v>
      </c>
      <c r="AJ16" s="112">
        <f t="shared" si="7"/>
        <v>0</v>
      </c>
      <c r="AK16" s="3"/>
      <c r="AL16" s="7">
        <f t="shared" si="10"/>
        <v>15</v>
      </c>
      <c r="AM16" s="7">
        <v>540001</v>
      </c>
      <c r="AN16" s="7">
        <v>15</v>
      </c>
    </row>
    <row r="17" spans="1:40" ht="47.25" x14ac:dyDescent="0.25">
      <c r="A17" s="38">
        <f t="shared" si="8"/>
        <v>6</v>
      </c>
      <c r="B17" s="44">
        <v>540002</v>
      </c>
      <c r="C17" s="44" t="s">
        <v>256</v>
      </c>
      <c r="D17" s="44" t="s">
        <v>257</v>
      </c>
      <c r="E17" s="12" t="s">
        <v>258</v>
      </c>
      <c r="F17" s="177">
        <v>4</v>
      </c>
      <c r="G17" s="177">
        <v>4</v>
      </c>
      <c r="H17" s="189">
        <v>4</v>
      </c>
      <c r="I17" s="325">
        <v>4</v>
      </c>
      <c r="J17" s="177">
        <v>4</v>
      </c>
      <c r="K17" s="221">
        <v>4</v>
      </c>
      <c r="L17" s="177">
        <f t="shared" si="9"/>
        <v>4</v>
      </c>
      <c r="M17" s="221">
        <v>4</v>
      </c>
      <c r="N17" s="219">
        <f t="shared" si="11"/>
        <v>4</v>
      </c>
      <c r="O17" s="219">
        <v>4</v>
      </c>
      <c r="P17" s="219">
        <v>4</v>
      </c>
      <c r="Q17" s="278"/>
      <c r="R17" s="278"/>
      <c r="S17" s="278"/>
      <c r="T17" s="101">
        <f t="shared" si="0"/>
        <v>4</v>
      </c>
      <c r="U17" s="100"/>
      <c r="V17" s="198"/>
      <c r="W17" s="197">
        <v>4</v>
      </c>
      <c r="X17" s="198">
        <v>4</v>
      </c>
      <c r="Y17" s="198">
        <v>4</v>
      </c>
      <c r="Z17" s="7">
        <v>4</v>
      </c>
      <c r="AA17" s="7">
        <v>4</v>
      </c>
      <c r="AB17" s="7">
        <v>4</v>
      </c>
      <c r="AC17" s="7">
        <v>4</v>
      </c>
      <c r="AD17" s="112">
        <f t="shared" si="1"/>
        <v>0</v>
      </c>
      <c r="AE17" s="112">
        <f t="shared" si="2"/>
        <v>0</v>
      </c>
      <c r="AF17" s="112">
        <f t="shared" si="3"/>
        <v>0</v>
      </c>
      <c r="AG17" s="112">
        <f t="shared" si="4"/>
        <v>0</v>
      </c>
      <c r="AH17" s="112">
        <f t="shared" si="5"/>
        <v>0</v>
      </c>
      <c r="AI17" s="112">
        <f t="shared" si="6"/>
        <v>0</v>
      </c>
      <c r="AJ17" s="112">
        <f t="shared" si="7"/>
        <v>0</v>
      </c>
      <c r="AK17" s="3"/>
      <c r="AL17" s="7">
        <f t="shared" si="10"/>
        <v>4</v>
      </c>
      <c r="AM17" s="7">
        <v>540002</v>
      </c>
      <c r="AN17" s="7">
        <v>4</v>
      </c>
    </row>
    <row r="18" spans="1:40" ht="78.75" customHeight="1" x14ac:dyDescent="0.25">
      <c r="A18" s="38">
        <f t="shared" si="8"/>
        <v>7</v>
      </c>
      <c r="B18" s="44">
        <v>550002</v>
      </c>
      <c r="C18" s="44" t="s">
        <v>304</v>
      </c>
      <c r="D18" s="44" t="s">
        <v>305</v>
      </c>
      <c r="E18" s="12" t="s">
        <v>306</v>
      </c>
      <c r="F18" s="177">
        <v>47</v>
      </c>
      <c r="G18" s="177">
        <v>48</v>
      </c>
      <c r="H18" s="189">
        <v>66</v>
      </c>
      <c r="I18" s="325">
        <v>55</v>
      </c>
      <c r="J18" s="177">
        <v>55</v>
      </c>
      <c r="K18" s="221">
        <v>63</v>
      </c>
      <c r="L18" s="177">
        <f t="shared" si="9"/>
        <v>74</v>
      </c>
      <c r="M18" s="221">
        <v>56</v>
      </c>
      <c r="N18" s="219">
        <f t="shared" si="11"/>
        <v>56</v>
      </c>
      <c r="O18" s="219">
        <v>56</v>
      </c>
      <c r="P18" s="219">
        <v>56</v>
      </c>
      <c r="Q18" s="278"/>
      <c r="R18" s="278"/>
      <c r="S18" s="278"/>
      <c r="T18" s="101">
        <f t="shared" si="0"/>
        <v>56</v>
      </c>
      <c r="U18" s="100"/>
      <c r="V18" s="198"/>
      <c r="W18" s="197">
        <v>47</v>
      </c>
      <c r="X18" s="198">
        <v>48</v>
      </c>
      <c r="Y18" s="198">
        <v>66</v>
      </c>
      <c r="Z18" s="7">
        <v>63</v>
      </c>
      <c r="AA18" s="7">
        <v>56</v>
      </c>
      <c r="AB18" s="7">
        <v>56</v>
      </c>
      <c r="AC18" s="7">
        <v>56</v>
      </c>
      <c r="AD18" s="112">
        <f t="shared" si="1"/>
        <v>0</v>
      </c>
      <c r="AE18" s="112">
        <f t="shared" si="2"/>
        <v>0</v>
      </c>
      <c r="AF18" s="112">
        <f t="shared" si="3"/>
        <v>-11</v>
      </c>
      <c r="AG18" s="112">
        <f t="shared" si="4"/>
        <v>11</v>
      </c>
      <c r="AH18" s="112">
        <f t="shared" si="5"/>
        <v>0</v>
      </c>
      <c r="AI18" s="112">
        <f t="shared" si="6"/>
        <v>0</v>
      </c>
      <c r="AJ18" s="112">
        <f t="shared" si="7"/>
        <v>0</v>
      </c>
      <c r="AK18" s="3"/>
      <c r="AL18" s="7">
        <f t="shared" si="10"/>
        <v>55</v>
      </c>
      <c r="AM18" s="7">
        <v>550002</v>
      </c>
      <c r="AN18" s="7">
        <v>55</v>
      </c>
    </row>
    <row r="19" spans="1:40" ht="63" x14ac:dyDescent="0.25">
      <c r="A19" s="38">
        <f t="shared" si="8"/>
        <v>8</v>
      </c>
      <c r="B19" s="44">
        <v>560001</v>
      </c>
      <c r="C19" s="44" t="s">
        <v>307</v>
      </c>
      <c r="D19" s="44" t="s">
        <v>308</v>
      </c>
      <c r="E19" s="12" t="s">
        <v>309</v>
      </c>
      <c r="F19" s="177">
        <v>29</v>
      </c>
      <c r="G19" s="177">
        <v>29</v>
      </c>
      <c r="H19" s="189">
        <v>31</v>
      </c>
      <c r="I19" s="325">
        <v>30</v>
      </c>
      <c r="J19" s="177">
        <v>30</v>
      </c>
      <c r="K19" s="221">
        <v>36</v>
      </c>
      <c r="L19" s="177">
        <f t="shared" si="9"/>
        <v>37</v>
      </c>
      <c r="M19" s="221">
        <v>31</v>
      </c>
      <c r="N19" s="219">
        <f t="shared" si="11"/>
        <v>31</v>
      </c>
      <c r="O19" s="219">
        <v>31</v>
      </c>
      <c r="P19" s="219">
        <v>31</v>
      </c>
      <c r="Q19" s="278"/>
      <c r="R19" s="278"/>
      <c r="S19" s="278"/>
      <c r="T19" s="101">
        <f t="shared" si="0"/>
        <v>31.25</v>
      </c>
      <c r="U19" s="100"/>
      <c r="V19" s="198"/>
      <c r="W19" s="197">
        <v>29</v>
      </c>
      <c r="X19" s="198">
        <v>29</v>
      </c>
      <c r="Y19" s="198">
        <v>31</v>
      </c>
      <c r="Z19" s="7">
        <v>36</v>
      </c>
      <c r="AA19" s="7">
        <v>31</v>
      </c>
      <c r="AB19" s="7">
        <v>31</v>
      </c>
      <c r="AC19" s="7">
        <v>31</v>
      </c>
      <c r="AD19" s="112">
        <f t="shared" si="1"/>
        <v>0</v>
      </c>
      <c r="AE19" s="112">
        <f t="shared" si="2"/>
        <v>0</v>
      </c>
      <c r="AF19" s="112">
        <f t="shared" si="3"/>
        <v>-1</v>
      </c>
      <c r="AG19" s="112">
        <f t="shared" si="4"/>
        <v>1</v>
      </c>
      <c r="AH19" s="112">
        <f t="shared" si="5"/>
        <v>0</v>
      </c>
      <c r="AI19" s="112">
        <f t="shared" si="6"/>
        <v>0</v>
      </c>
      <c r="AJ19" s="112">
        <f t="shared" si="7"/>
        <v>0</v>
      </c>
      <c r="AK19" s="3"/>
      <c r="AL19" s="7">
        <f t="shared" si="10"/>
        <v>30</v>
      </c>
      <c r="AM19" s="7">
        <v>560001</v>
      </c>
      <c r="AN19" s="7">
        <v>30</v>
      </c>
    </row>
    <row r="20" spans="1:40" ht="47.25" x14ac:dyDescent="0.25">
      <c r="A20" s="38">
        <f t="shared" si="8"/>
        <v>9</v>
      </c>
      <c r="B20" s="44">
        <v>580003</v>
      </c>
      <c r="C20" s="44" t="s">
        <v>310</v>
      </c>
      <c r="D20" s="44" t="s">
        <v>311</v>
      </c>
      <c r="E20" s="12" t="s">
        <v>312</v>
      </c>
      <c r="F20" s="177">
        <v>76</v>
      </c>
      <c r="G20" s="177">
        <v>74</v>
      </c>
      <c r="H20" s="189">
        <v>76</v>
      </c>
      <c r="I20" s="325">
        <v>71</v>
      </c>
      <c r="J20" s="177">
        <v>71</v>
      </c>
      <c r="K20" s="221">
        <v>78</v>
      </c>
      <c r="L20" s="177">
        <f t="shared" si="9"/>
        <v>83</v>
      </c>
      <c r="M20" s="221">
        <v>76</v>
      </c>
      <c r="N20" s="219">
        <f t="shared" si="11"/>
        <v>76</v>
      </c>
      <c r="O20" s="219">
        <v>76</v>
      </c>
      <c r="P20" s="219">
        <v>76</v>
      </c>
      <c r="Q20" s="278"/>
      <c r="R20" s="278"/>
      <c r="S20" s="278"/>
      <c r="T20" s="101">
        <f t="shared" si="0"/>
        <v>76</v>
      </c>
      <c r="U20" s="100"/>
      <c r="V20" s="198"/>
      <c r="W20" s="197">
        <v>76</v>
      </c>
      <c r="X20" s="198">
        <v>74</v>
      </c>
      <c r="Y20" s="198">
        <v>76</v>
      </c>
      <c r="Z20" s="7">
        <v>78</v>
      </c>
      <c r="AA20" s="7">
        <v>76</v>
      </c>
      <c r="AB20" s="7">
        <v>76</v>
      </c>
      <c r="AC20" s="7">
        <v>76</v>
      </c>
      <c r="AD20" s="112">
        <f t="shared" si="1"/>
        <v>0</v>
      </c>
      <c r="AE20" s="112">
        <f t="shared" si="2"/>
        <v>0</v>
      </c>
      <c r="AF20" s="112">
        <f t="shared" si="3"/>
        <v>-5</v>
      </c>
      <c r="AG20" s="112">
        <f t="shared" si="4"/>
        <v>5</v>
      </c>
      <c r="AH20" s="112">
        <f t="shared" si="5"/>
        <v>0</v>
      </c>
      <c r="AI20" s="112">
        <f t="shared" si="6"/>
        <v>0</v>
      </c>
      <c r="AJ20" s="112">
        <f t="shared" si="7"/>
        <v>0</v>
      </c>
      <c r="AK20" s="3"/>
      <c r="AL20" s="7">
        <f t="shared" si="10"/>
        <v>71</v>
      </c>
      <c r="AM20" s="7">
        <v>580003</v>
      </c>
      <c r="AN20" s="7">
        <v>71</v>
      </c>
    </row>
    <row r="21" spans="1:40" ht="47.25" x14ac:dyDescent="0.25">
      <c r="A21" s="38">
        <f t="shared" si="8"/>
        <v>10</v>
      </c>
      <c r="B21" s="44">
        <v>580006</v>
      </c>
      <c r="C21" s="44" t="s">
        <v>313</v>
      </c>
      <c r="D21" s="44" t="s">
        <v>314</v>
      </c>
      <c r="E21" s="12" t="s">
        <v>315</v>
      </c>
      <c r="F21" s="177">
        <v>4</v>
      </c>
      <c r="G21" s="177">
        <v>4</v>
      </c>
      <c r="H21" s="189">
        <v>4</v>
      </c>
      <c r="I21" s="325">
        <v>0</v>
      </c>
      <c r="J21" s="177">
        <v>0</v>
      </c>
      <c r="K21" s="329">
        <v>3</v>
      </c>
      <c r="L21" s="177">
        <v>4</v>
      </c>
      <c r="M21" s="330">
        <v>4</v>
      </c>
      <c r="N21" s="219">
        <f t="shared" si="11"/>
        <v>3</v>
      </c>
      <c r="O21" s="219">
        <v>4</v>
      </c>
      <c r="P21" s="219">
        <v>4</v>
      </c>
      <c r="Q21" s="278"/>
      <c r="R21" s="278"/>
      <c r="S21" s="278"/>
      <c r="T21" s="101">
        <f t="shared" si="0"/>
        <v>3</v>
      </c>
      <c r="U21" s="100"/>
      <c r="V21" s="198"/>
      <c r="W21" s="197">
        <v>4</v>
      </c>
      <c r="X21" s="198">
        <v>4</v>
      </c>
      <c r="Y21" s="198">
        <v>4</v>
      </c>
      <c r="Z21" s="7">
        <v>3</v>
      </c>
      <c r="AA21" s="7">
        <v>4</v>
      </c>
      <c r="AB21" s="7">
        <v>4</v>
      </c>
      <c r="AC21" s="7">
        <v>4</v>
      </c>
      <c r="AD21" s="112">
        <f t="shared" si="1"/>
        <v>0</v>
      </c>
      <c r="AE21" s="112">
        <f t="shared" si="2"/>
        <v>0</v>
      </c>
      <c r="AF21" s="112">
        <f t="shared" si="3"/>
        <v>-4</v>
      </c>
      <c r="AG21" s="112">
        <f t="shared" si="4"/>
        <v>1</v>
      </c>
      <c r="AH21" s="112">
        <f t="shared" si="5"/>
        <v>-1</v>
      </c>
      <c r="AI21" s="112">
        <f t="shared" si="6"/>
        <v>0</v>
      </c>
      <c r="AJ21" s="112">
        <f t="shared" si="7"/>
        <v>0</v>
      </c>
      <c r="AK21" s="3"/>
      <c r="AL21" s="7" t="e">
        <f t="shared" si="10"/>
        <v>#N/A</v>
      </c>
      <c r="AM21" s="7">
        <v>590004</v>
      </c>
      <c r="AN21" s="7">
        <v>32</v>
      </c>
    </row>
    <row r="22" spans="1:40" ht="63" x14ac:dyDescent="0.25">
      <c r="A22" s="38">
        <f t="shared" si="8"/>
        <v>11</v>
      </c>
      <c r="B22" s="44">
        <v>590004</v>
      </c>
      <c r="C22" s="44" t="s">
        <v>317</v>
      </c>
      <c r="D22" s="44" t="s">
        <v>318</v>
      </c>
      <c r="E22" s="12" t="s">
        <v>319</v>
      </c>
      <c r="F22" s="177">
        <v>33</v>
      </c>
      <c r="G22" s="177">
        <v>33</v>
      </c>
      <c r="H22" s="189">
        <v>34</v>
      </c>
      <c r="I22" s="325">
        <v>32</v>
      </c>
      <c r="J22" s="177">
        <v>32</v>
      </c>
      <c r="K22" s="221">
        <v>36</v>
      </c>
      <c r="L22" s="177">
        <f t="shared" si="9"/>
        <v>38</v>
      </c>
      <c r="M22" s="221">
        <v>34</v>
      </c>
      <c r="N22" s="219">
        <f t="shared" si="11"/>
        <v>34</v>
      </c>
      <c r="O22" s="219">
        <v>34</v>
      </c>
      <c r="P22" s="219">
        <v>34</v>
      </c>
      <c r="Q22" s="278"/>
      <c r="R22" s="278"/>
      <c r="S22" s="278"/>
      <c r="T22" s="101">
        <f t="shared" si="0"/>
        <v>34</v>
      </c>
      <c r="U22" s="100"/>
      <c r="V22" s="198"/>
      <c r="W22" s="197">
        <v>33</v>
      </c>
      <c r="X22" s="198">
        <v>33</v>
      </c>
      <c r="Y22" s="198">
        <v>34</v>
      </c>
      <c r="Z22" s="7">
        <v>36</v>
      </c>
      <c r="AA22" s="7">
        <v>34</v>
      </c>
      <c r="AB22" s="7">
        <v>34</v>
      </c>
      <c r="AC22" s="7">
        <v>34</v>
      </c>
      <c r="AD22" s="112">
        <f t="shared" si="1"/>
        <v>0</v>
      </c>
      <c r="AE22" s="112">
        <f t="shared" si="2"/>
        <v>0</v>
      </c>
      <c r="AF22" s="112">
        <f t="shared" si="3"/>
        <v>-2</v>
      </c>
      <c r="AG22" s="112">
        <f t="shared" si="4"/>
        <v>2</v>
      </c>
      <c r="AH22" s="112">
        <f t="shared" si="5"/>
        <v>0</v>
      </c>
      <c r="AI22" s="112">
        <f t="shared" si="6"/>
        <v>0</v>
      </c>
      <c r="AJ22" s="112">
        <f t="shared" si="7"/>
        <v>0</v>
      </c>
      <c r="AK22" s="3"/>
      <c r="AL22" s="7">
        <f t="shared" si="10"/>
        <v>32</v>
      </c>
      <c r="AM22" s="7">
        <v>600003</v>
      </c>
      <c r="AN22" s="7">
        <v>65</v>
      </c>
    </row>
    <row r="23" spans="1:40" ht="63" x14ac:dyDescent="0.25">
      <c r="A23" s="38">
        <f t="shared" si="8"/>
        <v>12</v>
      </c>
      <c r="B23" s="44">
        <v>600003</v>
      </c>
      <c r="C23" s="44" t="s">
        <v>320</v>
      </c>
      <c r="D23" s="44" t="s">
        <v>321</v>
      </c>
      <c r="E23" s="12" t="s">
        <v>322</v>
      </c>
      <c r="F23" s="177">
        <v>65</v>
      </c>
      <c r="G23" s="177">
        <v>64</v>
      </c>
      <c r="H23" s="189">
        <v>70</v>
      </c>
      <c r="I23" s="325">
        <v>65</v>
      </c>
      <c r="J23" s="177">
        <v>65</v>
      </c>
      <c r="K23" s="221">
        <v>80</v>
      </c>
      <c r="L23" s="177">
        <f t="shared" si="9"/>
        <v>85</v>
      </c>
      <c r="M23" s="221">
        <v>70</v>
      </c>
      <c r="N23" s="219">
        <f t="shared" si="11"/>
        <v>70</v>
      </c>
      <c r="O23" s="219">
        <v>70</v>
      </c>
      <c r="P23" s="219">
        <v>70</v>
      </c>
      <c r="Q23" s="278"/>
      <c r="R23" s="278"/>
      <c r="S23" s="278"/>
      <c r="T23" s="101">
        <f t="shared" si="0"/>
        <v>69.75</v>
      </c>
      <c r="U23" s="100"/>
      <c r="V23" s="198"/>
      <c r="W23" s="197">
        <v>65</v>
      </c>
      <c r="X23" s="198">
        <v>64</v>
      </c>
      <c r="Y23" s="198">
        <v>70</v>
      </c>
      <c r="Z23" s="7">
        <v>80</v>
      </c>
      <c r="AA23" s="7">
        <v>70</v>
      </c>
      <c r="AB23" s="7">
        <v>70</v>
      </c>
      <c r="AC23" s="7">
        <v>70</v>
      </c>
      <c r="AD23" s="112">
        <f t="shared" si="1"/>
        <v>0</v>
      </c>
      <c r="AE23" s="112">
        <f t="shared" si="2"/>
        <v>0</v>
      </c>
      <c r="AF23" s="112">
        <f t="shared" si="3"/>
        <v>-5</v>
      </c>
      <c r="AG23" s="112">
        <f t="shared" si="4"/>
        <v>5</v>
      </c>
      <c r="AH23" s="112">
        <f t="shared" si="5"/>
        <v>0</v>
      </c>
      <c r="AI23" s="112">
        <f t="shared" si="6"/>
        <v>0</v>
      </c>
      <c r="AJ23" s="112">
        <f t="shared" si="7"/>
        <v>0</v>
      </c>
      <c r="AK23" s="3"/>
      <c r="AL23" s="7">
        <f t="shared" si="10"/>
        <v>65</v>
      </c>
      <c r="AM23" s="7">
        <v>610006</v>
      </c>
      <c r="AN23" s="7">
        <v>72</v>
      </c>
    </row>
    <row r="24" spans="1:40" ht="63" x14ac:dyDescent="0.25">
      <c r="A24" s="38">
        <f t="shared" si="8"/>
        <v>13</v>
      </c>
      <c r="B24" s="44">
        <v>610006</v>
      </c>
      <c r="C24" s="44" t="s">
        <v>323</v>
      </c>
      <c r="D24" s="44" t="s">
        <v>324</v>
      </c>
      <c r="E24" s="12" t="s">
        <v>325</v>
      </c>
      <c r="F24" s="177">
        <v>74</v>
      </c>
      <c r="G24" s="177">
        <v>74</v>
      </c>
      <c r="H24" s="189">
        <v>82</v>
      </c>
      <c r="I24" s="325">
        <v>72</v>
      </c>
      <c r="J24" s="177">
        <v>72</v>
      </c>
      <c r="K24" s="221">
        <v>97</v>
      </c>
      <c r="L24" s="177">
        <f t="shared" si="9"/>
        <v>107</v>
      </c>
      <c r="M24" s="221">
        <v>82</v>
      </c>
      <c r="N24" s="219">
        <f t="shared" si="11"/>
        <v>82</v>
      </c>
      <c r="O24" s="219">
        <v>82</v>
      </c>
      <c r="P24" s="219">
        <v>82</v>
      </c>
      <c r="Q24" s="278"/>
      <c r="R24" s="278"/>
      <c r="S24" s="278"/>
      <c r="T24" s="101">
        <f t="shared" si="0"/>
        <v>81.75</v>
      </c>
      <c r="U24" s="100"/>
      <c r="V24" s="7"/>
      <c r="W24" s="197">
        <v>74</v>
      </c>
      <c r="X24" s="198">
        <v>74</v>
      </c>
      <c r="Y24" s="198">
        <v>82</v>
      </c>
      <c r="Z24" s="7">
        <v>97</v>
      </c>
      <c r="AA24" s="7">
        <v>82</v>
      </c>
      <c r="AB24" s="7">
        <v>82</v>
      </c>
      <c r="AC24" s="7">
        <v>82</v>
      </c>
      <c r="AD24" s="112">
        <f t="shared" si="1"/>
        <v>0</v>
      </c>
      <c r="AE24" s="112">
        <f t="shared" si="2"/>
        <v>0</v>
      </c>
      <c r="AF24" s="112">
        <f t="shared" si="3"/>
        <v>-10</v>
      </c>
      <c r="AG24" s="112">
        <f t="shared" si="4"/>
        <v>10</v>
      </c>
      <c r="AH24" s="112">
        <f t="shared" si="5"/>
        <v>0</v>
      </c>
      <c r="AI24" s="112">
        <f t="shared" si="6"/>
        <v>0</v>
      </c>
      <c r="AJ24" s="112">
        <f t="shared" si="7"/>
        <v>0</v>
      </c>
      <c r="AK24" s="3"/>
      <c r="AL24" s="7">
        <f t="shared" si="10"/>
        <v>72</v>
      </c>
      <c r="AM24" s="7">
        <v>620030</v>
      </c>
      <c r="AN24" s="7">
        <v>86</v>
      </c>
    </row>
    <row r="25" spans="1:40" ht="63" x14ac:dyDescent="0.25">
      <c r="A25" s="38">
        <f t="shared" si="8"/>
        <v>14</v>
      </c>
      <c r="B25" s="44">
        <v>620030</v>
      </c>
      <c r="C25" s="44" t="s">
        <v>528</v>
      </c>
      <c r="D25" s="44" t="s">
        <v>529</v>
      </c>
      <c r="E25" s="12" t="s">
        <v>530</v>
      </c>
      <c r="F25" s="177">
        <v>87</v>
      </c>
      <c r="G25" s="177">
        <v>86</v>
      </c>
      <c r="H25" s="189">
        <v>88</v>
      </c>
      <c r="I25" s="325">
        <v>86</v>
      </c>
      <c r="J25" s="177">
        <v>86</v>
      </c>
      <c r="K25" s="221">
        <v>91</v>
      </c>
      <c r="L25" s="177">
        <f t="shared" si="9"/>
        <v>93</v>
      </c>
      <c r="M25" s="221">
        <v>88</v>
      </c>
      <c r="N25" s="219">
        <f t="shared" si="11"/>
        <v>88</v>
      </c>
      <c r="O25" s="219">
        <v>88</v>
      </c>
      <c r="P25" s="219">
        <v>88</v>
      </c>
      <c r="Q25" s="278"/>
      <c r="R25" s="278"/>
      <c r="S25" s="278"/>
      <c r="T25" s="101">
        <f t="shared" si="0"/>
        <v>88</v>
      </c>
      <c r="U25" s="100"/>
      <c r="V25" s="198"/>
      <c r="W25" s="197">
        <v>87</v>
      </c>
      <c r="X25" s="198">
        <v>86</v>
      </c>
      <c r="Y25" s="198">
        <v>88</v>
      </c>
      <c r="Z25" s="7">
        <v>91</v>
      </c>
      <c r="AA25" s="7">
        <v>88</v>
      </c>
      <c r="AB25" s="7">
        <v>88</v>
      </c>
      <c r="AC25" s="7">
        <v>88</v>
      </c>
      <c r="AD25" s="112">
        <f t="shared" si="1"/>
        <v>0</v>
      </c>
      <c r="AE25" s="112">
        <f t="shared" si="2"/>
        <v>0</v>
      </c>
      <c r="AF25" s="112">
        <f t="shared" si="3"/>
        <v>-2</v>
      </c>
      <c r="AG25" s="112">
        <f t="shared" si="4"/>
        <v>2</v>
      </c>
      <c r="AH25" s="112">
        <f t="shared" si="5"/>
        <v>0</v>
      </c>
      <c r="AI25" s="112">
        <f t="shared" si="6"/>
        <v>0</v>
      </c>
      <c r="AJ25" s="112">
        <f t="shared" si="7"/>
        <v>0</v>
      </c>
      <c r="AK25" s="3"/>
      <c r="AL25" s="7">
        <f t="shared" si="10"/>
        <v>86</v>
      </c>
      <c r="AM25" s="7">
        <v>640006</v>
      </c>
      <c r="AN25" s="7">
        <v>30</v>
      </c>
    </row>
    <row r="26" spans="1:40" ht="47.25" x14ac:dyDescent="0.25">
      <c r="A26" s="38">
        <f t="shared" si="8"/>
        <v>15</v>
      </c>
      <c r="B26" s="44">
        <v>640006</v>
      </c>
      <c r="C26" s="44" t="s">
        <v>326</v>
      </c>
      <c r="D26" s="44" t="s">
        <v>327</v>
      </c>
      <c r="E26" s="12" t="s">
        <v>328</v>
      </c>
      <c r="F26" s="177">
        <v>27</v>
      </c>
      <c r="G26" s="177">
        <v>27</v>
      </c>
      <c r="H26" s="189">
        <v>32</v>
      </c>
      <c r="I26" s="325">
        <v>30</v>
      </c>
      <c r="J26" s="177">
        <v>30</v>
      </c>
      <c r="K26" s="221">
        <v>32</v>
      </c>
      <c r="L26" s="177">
        <f t="shared" si="9"/>
        <v>34</v>
      </c>
      <c r="M26" s="308">
        <v>29</v>
      </c>
      <c r="N26" s="219">
        <v>29.4</v>
      </c>
      <c r="O26" s="219">
        <v>29</v>
      </c>
      <c r="P26" s="219">
        <v>29</v>
      </c>
      <c r="Q26" s="278"/>
      <c r="R26" s="278"/>
      <c r="S26" s="278"/>
      <c r="T26" s="101">
        <f t="shared" si="0"/>
        <v>29.5</v>
      </c>
      <c r="U26" s="100"/>
      <c r="V26" s="198"/>
      <c r="W26" s="197">
        <v>27</v>
      </c>
      <c r="X26" s="198">
        <v>27</v>
      </c>
      <c r="Y26" s="198">
        <v>32</v>
      </c>
      <c r="Z26" s="7">
        <v>32</v>
      </c>
      <c r="AA26" s="7">
        <v>29</v>
      </c>
      <c r="AB26" s="7">
        <v>29</v>
      </c>
      <c r="AC26" s="7">
        <v>29</v>
      </c>
      <c r="AD26" s="112">
        <f t="shared" si="1"/>
        <v>0</v>
      </c>
      <c r="AE26" s="112">
        <f t="shared" si="2"/>
        <v>0</v>
      </c>
      <c r="AF26" s="112">
        <f t="shared" si="3"/>
        <v>-2</v>
      </c>
      <c r="AG26" s="112">
        <f t="shared" si="4"/>
        <v>2</v>
      </c>
      <c r="AH26" s="112">
        <f t="shared" si="5"/>
        <v>0.39999999999999858</v>
      </c>
      <c r="AI26" s="112">
        <f t="shared" si="6"/>
        <v>0</v>
      </c>
      <c r="AJ26" s="112">
        <f t="shared" si="7"/>
        <v>0</v>
      </c>
      <c r="AK26" s="3"/>
      <c r="AL26" s="7">
        <f t="shared" si="10"/>
        <v>30</v>
      </c>
      <c r="AM26" s="7">
        <v>640007</v>
      </c>
      <c r="AN26" s="7">
        <v>27</v>
      </c>
    </row>
    <row r="27" spans="1:40" ht="47.25" customHeight="1" x14ac:dyDescent="0.25">
      <c r="A27" s="38">
        <f t="shared" si="8"/>
        <v>16</v>
      </c>
      <c r="B27" s="44">
        <v>640007</v>
      </c>
      <c r="C27" s="44" t="s">
        <v>329</v>
      </c>
      <c r="D27" s="44" t="s">
        <v>330</v>
      </c>
      <c r="E27" s="12" t="s">
        <v>331</v>
      </c>
      <c r="F27" s="177">
        <v>24</v>
      </c>
      <c r="G27" s="177">
        <v>24</v>
      </c>
      <c r="H27" s="189">
        <v>33</v>
      </c>
      <c r="I27" s="325">
        <v>27</v>
      </c>
      <c r="J27" s="177">
        <v>27</v>
      </c>
      <c r="K27" s="221">
        <v>31</v>
      </c>
      <c r="L27" s="177">
        <f t="shared" si="9"/>
        <v>37</v>
      </c>
      <c r="M27" s="221">
        <v>28</v>
      </c>
      <c r="N27" s="219">
        <f t="shared" ref="N27:N40" si="12">ROUND((F27+G27+J27+L27)/4,0)</f>
        <v>28</v>
      </c>
      <c r="O27" s="219">
        <v>28</v>
      </c>
      <c r="P27" s="219">
        <v>28</v>
      </c>
      <c r="Q27" s="278"/>
      <c r="R27" s="278"/>
      <c r="S27" s="278"/>
      <c r="T27" s="101">
        <f t="shared" si="0"/>
        <v>28</v>
      </c>
      <c r="U27" s="100"/>
      <c r="V27" s="198"/>
      <c r="W27" s="197">
        <v>24</v>
      </c>
      <c r="X27" s="198">
        <v>24</v>
      </c>
      <c r="Y27" s="198">
        <v>33</v>
      </c>
      <c r="Z27" s="7">
        <v>31</v>
      </c>
      <c r="AA27" s="7">
        <v>28</v>
      </c>
      <c r="AB27" s="7">
        <v>28</v>
      </c>
      <c r="AC27" s="7">
        <v>28</v>
      </c>
      <c r="AD27" s="112">
        <f t="shared" si="1"/>
        <v>0</v>
      </c>
      <c r="AE27" s="112">
        <f t="shared" si="2"/>
        <v>0</v>
      </c>
      <c r="AF27" s="112">
        <f t="shared" si="3"/>
        <v>-6</v>
      </c>
      <c r="AG27" s="112">
        <f t="shared" si="4"/>
        <v>6</v>
      </c>
      <c r="AH27" s="112">
        <f t="shared" si="5"/>
        <v>0</v>
      </c>
      <c r="AI27" s="112">
        <f t="shared" si="6"/>
        <v>0</v>
      </c>
      <c r="AJ27" s="112">
        <f t="shared" si="7"/>
        <v>0</v>
      </c>
      <c r="AK27" s="3"/>
      <c r="AL27" s="7">
        <f t="shared" si="10"/>
        <v>27</v>
      </c>
      <c r="AM27" s="7">
        <v>650005</v>
      </c>
      <c r="AN27" s="7">
        <v>10</v>
      </c>
    </row>
    <row r="28" spans="1:40" ht="47.25" x14ac:dyDescent="0.25">
      <c r="A28" s="38">
        <f t="shared" si="8"/>
        <v>17</v>
      </c>
      <c r="B28" s="44">
        <v>650005</v>
      </c>
      <c r="C28" s="44" t="s">
        <v>264</v>
      </c>
      <c r="D28" s="44" t="s">
        <v>265</v>
      </c>
      <c r="E28" s="12" t="s">
        <v>266</v>
      </c>
      <c r="F28" s="223">
        <v>10</v>
      </c>
      <c r="G28" s="223">
        <v>11</v>
      </c>
      <c r="H28" s="189">
        <v>6</v>
      </c>
      <c r="I28" s="325">
        <v>10</v>
      </c>
      <c r="J28" s="223">
        <v>10</v>
      </c>
      <c r="K28" s="189">
        <v>3</v>
      </c>
      <c r="L28" s="177">
        <v>0</v>
      </c>
      <c r="M28" s="221">
        <v>8</v>
      </c>
      <c r="N28" s="219">
        <f t="shared" si="12"/>
        <v>8</v>
      </c>
      <c r="O28" s="219">
        <v>8</v>
      </c>
      <c r="P28" s="219">
        <v>8</v>
      </c>
      <c r="Q28" s="278"/>
      <c r="R28" s="278"/>
      <c r="S28" s="278"/>
      <c r="T28" s="101">
        <f t="shared" si="0"/>
        <v>7.75</v>
      </c>
      <c r="U28" s="100"/>
      <c r="V28" s="198"/>
      <c r="W28" s="197">
        <v>10</v>
      </c>
      <c r="X28" s="198">
        <v>11</v>
      </c>
      <c r="Y28" s="198">
        <v>6</v>
      </c>
      <c r="Z28" s="7">
        <v>3</v>
      </c>
      <c r="AA28" s="7">
        <v>8</v>
      </c>
      <c r="AB28" s="7">
        <v>8</v>
      </c>
      <c r="AC28" s="7">
        <v>8</v>
      </c>
      <c r="AD28" s="112">
        <f t="shared" si="1"/>
        <v>0</v>
      </c>
      <c r="AE28" s="112">
        <f t="shared" si="2"/>
        <v>0</v>
      </c>
      <c r="AF28" s="112">
        <f t="shared" si="3"/>
        <v>4</v>
      </c>
      <c r="AG28" s="112">
        <f t="shared" si="4"/>
        <v>-3</v>
      </c>
      <c r="AH28" s="112">
        <f t="shared" si="5"/>
        <v>0</v>
      </c>
      <c r="AI28" s="112">
        <f t="shared" si="6"/>
        <v>0</v>
      </c>
      <c r="AJ28" s="112">
        <f t="shared" si="7"/>
        <v>0</v>
      </c>
      <c r="AK28" s="3"/>
      <c r="AL28" s="7">
        <f t="shared" si="10"/>
        <v>10</v>
      </c>
      <c r="AM28" s="7">
        <v>650006</v>
      </c>
      <c r="AN28" s="7">
        <v>26</v>
      </c>
    </row>
    <row r="29" spans="1:40" ht="47.25" x14ac:dyDescent="0.25">
      <c r="A29" s="38">
        <f t="shared" si="8"/>
        <v>18</v>
      </c>
      <c r="B29" s="44">
        <v>650006</v>
      </c>
      <c r="C29" s="44" t="s">
        <v>332</v>
      </c>
      <c r="D29" s="44" t="s">
        <v>333</v>
      </c>
      <c r="E29" s="12" t="s">
        <v>334</v>
      </c>
      <c r="F29" s="177">
        <v>27</v>
      </c>
      <c r="G29" s="177">
        <v>27</v>
      </c>
      <c r="H29" s="189">
        <v>32</v>
      </c>
      <c r="I29" s="325">
        <v>26</v>
      </c>
      <c r="J29" s="177">
        <v>26</v>
      </c>
      <c r="K29" s="221">
        <v>42</v>
      </c>
      <c r="L29" s="177">
        <f t="shared" si="9"/>
        <v>48</v>
      </c>
      <c r="M29" s="221">
        <v>32</v>
      </c>
      <c r="N29" s="219">
        <f t="shared" si="12"/>
        <v>32</v>
      </c>
      <c r="O29" s="219">
        <v>32</v>
      </c>
      <c r="P29" s="219">
        <v>32</v>
      </c>
      <c r="Q29" s="278"/>
      <c r="R29" s="278"/>
      <c r="S29" s="278"/>
      <c r="T29" s="101">
        <f t="shared" si="0"/>
        <v>32</v>
      </c>
      <c r="U29" s="100"/>
      <c r="V29" s="198"/>
      <c r="W29" s="197">
        <v>27</v>
      </c>
      <c r="X29" s="198">
        <v>27</v>
      </c>
      <c r="Y29" s="198">
        <v>32</v>
      </c>
      <c r="Z29" s="7">
        <v>42</v>
      </c>
      <c r="AA29" s="7">
        <v>32</v>
      </c>
      <c r="AB29" s="7">
        <v>32</v>
      </c>
      <c r="AC29" s="7">
        <v>32</v>
      </c>
      <c r="AD29" s="112">
        <f t="shared" si="1"/>
        <v>0</v>
      </c>
      <c r="AE29" s="112">
        <f t="shared" si="2"/>
        <v>0</v>
      </c>
      <c r="AF29" s="112">
        <f t="shared" si="3"/>
        <v>-6</v>
      </c>
      <c r="AG29" s="112">
        <f t="shared" si="4"/>
        <v>6</v>
      </c>
      <c r="AH29" s="112">
        <f t="shared" si="5"/>
        <v>0</v>
      </c>
      <c r="AI29" s="112">
        <f t="shared" si="6"/>
        <v>0</v>
      </c>
      <c r="AJ29" s="112">
        <f t="shared" si="7"/>
        <v>0</v>
      </c>
      <c r="AK29" s="3"/>
      <c r="AL29" s="7">
        <f t="shared" si="10"/>
        <v>26</v>
      </c>
      <c r="AM29" s="7">
        <v>660003</v>
      </c>
      <c r="AN29" s="7">
        <v>30</v>
      </c>
    </row>
    <row r="30" spans="1:40" ht="47.25" x14ac:dyDescent="0.25">
      <c r="A30" s="38">
        <f t="shared" si="8"/>
        <v>19</v>
      </c>
      <c r="B30" s="44">
        <v>660003</v>
      </c>
      <c r="C30" s="44" t="s">
        <v>335</v>
      </c>
      <c r="D30" s="44" t="s">
        <v>336</v>
      </c>
      <c r="E30" s="12" t="s">
        <v>337</v>
      </c>
      <c r="F30" s="177">
        <v>32</v>
      </c>
      <c r="G30" s="177">
        <v>32</v>
      </c>
      <c r="H30" s="189">
        <v>30</v>
      </c>
      <c r="I30" s="325">
        <v>30</v>
      </c>
      <c r="J30" s="177">
        <v>30</v>
      </c>
      <c r="K30" s="221">
        <v>25</v>
      </c>
      <c r="L30" s="177">
        <f t="shared" si="9"/>
        <v>25</v>
      </c>
      <c r="M30" s="221">
        <v>30</v>
      </c>
      <c r="N30" s="219">
        <f t="shared" si="12"/>
        <v>30</v>
      </c>
      <c r="O30" s="219">
        <v>30</v>
      </c>
      <c r="P30" s="219">
        <v>30</v>
      </c>
      <c r="Q30" s="278"/>
      <c r="R30" s="278"/>
      <c r="S30" s="278"/>
      <c r="T30" s="101">
        <f t="shared" si="0"/>
        <v>29.75</v>
      </c>
      <c r="U30" s="100"/>
      <c r="V30" s="198"/>
      <c r="W30" s="197">
        <v>32</v>
      </c>
      <c r="X30" s="198">
        <v>32</v>
      </c>
      <c r="Y30" s="198">
        <v>30</v>
      </c>
      <c r="Z30" s="7">
        <v>25</v>
      </c>
      <c r="AA30" s="7">
        <v>30</v>
      </c>
      <c r="AB30" s="7">
        <v>30</v>
      </c>
      <c r="AC30" s="7">
        <v>30</v>
      </c>
      <c r="AD30" s="112">
        <f t="shared" si="1"/>
        <v>0</v>
      </c>
      <c r="AE30" s="112">
        <f t="shared" si="2"/>
        <v>0</v>
      </c>
      <c r="AF30" s="112">
        <f t="shared" si="3"/>
        <v>0</v>
      </c>
      <c r="AG30" s="112">
        <f t="shared" si="4"/>
        <v>0</v>
      </c>
      <c r="AH30" s="112">
        <f t="shared" si="5"/>
        <v>0</v>
      </c>
      <c r="AI30" s="112">
        <f t="shared" si="6"/>
        <v>0</v>
      </c>
      <c r="AJ30" s="112">
        <f t="shared" si="7"/>
        <v>0</v>
      </c>
      <c r="AK30" s="3"/>
      <c r="AL30" s="7">
        <f t="shared" si="10"/>
        <v>30</v>
      </c>
      <c r="AM30" s="7">
        <v>670007</v>
      </c>
      <c r="AN30" s="7">
        <v>60</v>
      </c>
    </row>
    <row r="31" spans="1:40" ht="47.25" x14ac:dyDescent="0.25">
      <c r="A31" s="38">
        <f t="shared" si="8"/>
        <v>20</v>
      </c>
      <c r="B31" s="44">
        <v>670007</v>
      </c>
      <c r="C31" s="44" t="s">
        <v>338</v>
      </c>
      <c r="D31" s="44" t="s">
        <v>339</v>
      </c>
      <c r="E31" s="12" t="s">
        <v>340</v>
      </c>
      <c r="F31" s="177">
        <v>63</v>
      </c>
      <c r="G31" s="177">
        <v>63</v>
      </c>
      <c r="H31" s="189">
        <v>57</v>
      </c>
      <c r="I31" s="325">
        <v>60</v>
      </c>
      <c r="J31" s="177">
        <v>60</v>
      </c>
      <c r="K31" s="221">
        <v>59</v>
      </c>
      <c r="L31" s="177">
        <f t="shared" si="9"/>
        <v>56</v>
      </c>
      <c r="M31" s="221">
        <v>61</v>
      </c>
      <c r="N31" s="219">
        <f t="shared" si="12"/>
        <v>61</v>
      </c>
      <c r="O31" s="219">
        <v>61</v>
      </c>
      <c r="P31" s="219">
        <v>61</v>
      </c>
      <c r="Q31" s="278"/>
      <c r="R31" s="278"/>
      <c r="S31" s="278"/>
      <c r="T31" s="101">
        <f t="shared" si="0"/>
        <v>60.5</v>
      </c>
      <c r="U31" s="100"/>
      <c r="V31" s="198"/>
      <c r="W31" s="197">
        <v>63</v>
      </c>
      <c r="X31" s="198">
        <v>63</v>
      </c>
      <c r="Y31" s="198">
        <v>57</v>
      </c>
      <c r="Z31" s="7">
        <v>59</v>
      </c>
      <c r="AA31" s="7">
        <v>61</v>
      </c>
      <c r="AB31" s="7">
        <v>61</v>
      </c>
      <c r="AC31" s="7">
        <v>61</v>
      </c>
      <c r="AD31" s="112">
        <f t="shared" si="1"/>
        <v>0</v>
      </c>
      <c r="AE31" s="112">
        <f t="shared" si="2"/>
        <v>0</v>
      </c>
      <c r="AF31" s="112">
        <f t="shared" si="3"/>
        <v>3</v>
      </c>
      <c r="AG31" s="112">
        <f t="shared" si="4"/>
        <v>-3</v>
      </c>
      <c r="AH31" s="112">
        <f t="shared" si="5"/>
        <v>0</v>
      </c>
      <c r="AI31" s="112">
        <f t="shared" si="6"/>
        <v>0</v>
      </c>
      <c r="AJ31" s="112">
        <f t="shared" si="7"/>
        <v>0</v>
      </c>
      <c r="AK31" s="3"/>
      <c r="AL31" s="7">
        <f t="shared" si="10"/>
        <v>60</v>
      </c>
      <c r="AM31" s="7">
        <v>680005</v>
      </c>
      <c r="AN31" s="7">
        <v>36</v>
      </c>
    </row>
    <row r="32" spans="1:40" ht="47.25" x14ac:dyDescent="0.25">
      <c r="A32" s="38">
        <f t="shared" si="8"/>
        <v>21</v>
      </c>
      <c r="B32" s="44">
        <v>680005</v>
      </c>
      <c r="C32" s="44" t="s">
        <v>341</v>
      </c>
      <c r="D32" s="44" t="s">
        <v>342</v>
      </c>
      <c r="E32" s="12" t="s">
        <v>343</v>
      </c>
      <c r="F32" s="177">
        <v>32</v>
      </c>
      <c r="G32" s="177">
        <v>32</v>
      </c>
      <c r="H32" s="189">
        <v>35</v>
      </c>
      <c r="I32" s="325">
        <v>36</v>
      </c>
      <c r="J32" s="177">
        <v>36</v>
      </c>
      <c r="K32" s="221">
        <v>40</v>
      </c>
      <c r="L32" s="177">
        <f t="shared" si="9"/>
        <v>39</v>
      </c>
      <c r="M32" s="221">
        <v>35</v>
      </c>
      <c r="N32" s="219">
        <f t="shared" si="12"/>
        <v>35</v>
      </c>
      <c r="O32" s="219">
        <v>35</v>
      </c>
      <c r="P32" s="219">
        <v>35</v>
      </c>
      <c r="Q32" s="278"/>
      <c r="R32" s="278"/>
      <c r="S32" s="278"/>
      <c r="T32" s="101">
        <f t="shared" si="0"/>
        <v>34.75</v>
      </c>
      <c r="U32" s="100"/>
      <c r="V32" s="198"/>
      <c r="W32" s="197">
        <v>32</v>
      </c>
      <c r="X32" s="198">
        <v>32</v>
      </c>
      <c r="Y32" s="198">
        <v>35</v>
      </c>
      <c r="Z32" s="7">
        <v>40</v>
      </c>
      <c r="AA32" s="7">
        <v>35</v>
      </c>
      <c r="AB32" s="7">
        <v>35</v>
      </c>
      <c r="AC32" s="7">
        <v>35</v>
      </c>
      <c r="AD32" s="112">
        <f t="shared" si="1"/>
        <v>0</v>
      </c>
      <c r="AE32" s="112">
        <f t="shared" si="2"/>
        <v>0</v>
      </c>
      <c r="AF32" s="112">
        <f t="shared" si="3"/>
        <v>1</v>
      </c>
      <c r="AG32" s="112">
        <f t="shared" si="4"/>
        <v>-1</v>
      </c>
      <c r="AH32" s="112">
        <f t="shared" si="5"/>
        <v>0</v>
      </c>
      <c r="AI32" s="112">
        <f t="shared" si="6"/>
        <v>0</v>
      </c>
      <c r="AJ32" s="112">
        <f t="shared" si="7"/>
        <v>0</v>
      </c>
      <c r="AK32" s="3"/>
      <c r="AL32" s="7">
        <f t="shared" si="10"/>
        <v>36</v>
      </c>
      <c r="AM32" s="7">
        <v>690004</v>
      </c>
      <c r="AN32" s="7">
        <v>47</v>
      </c>
    </row>
    <row r="33" spans="1:40" ht="63" x14ac:dyDescent="0.25">
      <c r="A33" s="38">
        <f t="shared" si="8"/>
        <v>22</v>
      </c>
      <c r="B33" s="44">
        <v>690004</v>
      </c>
      <c r="C33" s="44" t="s">
        <v>344</v>
      </c>
      <c r="D33" s="44" t="s">
        <v>345</v>
      </c>
      <c r="E33" s="12" t="s">
        <v>346</v>
      </c>
      <c r="F33" s="177">
        <v>36</v>
      </c>
      <c r="G33" s="177">
        <v>36</v>
      </c>
      <c r="H33" s="189">
        <v>38</v>
      </c>
      <c r="I33" s="325">
        <v>47</v>
      </c>
      <c r="J33" s="177">
        <v>40</v>
      </c>
      <c r="K33" s="221">
        <v>42</v>
      </c>
      <c r="L33" s="177">
        <f t="shared" si="9"/>
        <v>40</v>
      </c>
      <c r="M33" s="221">
        <v>38</v>
      </c>
      <c r="N33" s="219">
        <f t="shared" si="12"/>
        <v>38</v>
      </c>
      <c r="O33" s="219">
        <v>38</v>
      </c>
      <c r="P33" s="219">
        <v>38</v>
      </c>
      <c r="Q33" s="278"/>
      <c r="R33" s="278"/>
      <c r="S33" s="278"/>
      <c r="T33" s="101">
        <f t="shared" si="0"/>
        <v>38</v>
      </c>
      <c r="U33" s="100"/>
      <c r="V33" s="198"/>
      <c r="W33" s="197">
        <v>36</v>
      </c>
      <c r="X33" s="198">
        <v>36</v>
      </c>
      <c r="Y33" s="198">
        <v>38</v>
      </c>
      <c r="Z33" s="7">
        <v>42</v>
      </c>
      <c r="AA33" s="7">
        <v>38</v>
      </c>
      <c r="AB33" s="7">
        <v>38</v>
      </c>
      <c r="AC33" s="7">
        <v>38</v>
      </c>
      <c r="AD33" s="112">
        <f t="shared" si="1"/>
        <v>0</v>
      </c>
      <c r="AE33" s="112">
        <f t="shared" si="2"/>
        <v>0</v>
      </c>
      <c r="AF33" s="112">
        <f t="shared" si="3"/>
        <v>2</v>
      </c>
      <c r="AG33" s="112">
        <f t="shared" si="4"/>
        <v>-2</v>
      </c>
      <c r="AH33" s="112">
        <f t="shared" si="5"/>
        <v>0</v>
      </c>
      <c r="AI33" s="112">
        <f t="shared" si="6"/>
        <v>0</v>
      </c>
      <c r="AJ33" s="112">
        <f t="shared" si="7"/>
        <v>0</v>
      </c>
      <c r="AK33" s="3"/>
      <c r="AL33" s="7">
        <f t="shared" si="10"/>
        <v>47</v>
      </c>
      <c r="AM33" s="7">
        <v>700001</v>
      </c>
      <c r="AN33" s="7">
        <v>6</v>
      </c>
    </row>
    <row r="34" spans="1:40" ht="47.25" x14ac:dyDescent="0.25">
      <c r="A34" s="38">
        <f t="shared" si="8"/>
        <v>23</v>
      </c>
      <c r="B34" s="44">
        <v>700001</v>
      </c>
      <c r="C34" s="44" t="s">
        <v>267</v>
      </c>
      <c r="D34" s="44" t="s">
        <v>268</v>
      </c>
      <c r="E34" s="12" t="s">
        <v>269</v>
      </c>
      <c r="F34" s="223">
        <v>5</v>
      </c>
      <c r="G34" s="223">
        <v>5</v>
      </c>
      <c r="H34" s="189">
        <v>7</v>
      </c>
      <c r="I34" s="325">
        <v>6</v>
      </c>
      <c r="J34" s="223">
        <v>6</v>
      </c>
      <c r="K34" s="189">
        <v>11</v>
      </c>
      <c r="L34" s="177">
        <f t="shared" si="9"/>
        <v>12</v>
      </c>
      <c r="M34" s="221">
        <v>7</v>
      </c>
      <c r="N34" s="219">
        <f t="shared" si="12"/>
        <v>7</v>
      </c>
      <c r="O34" s="219">
        <v>7</v>
      </c>
      <c r="P34" s="219">
        <v>7</v>
      </c>
      <c r="Q34" s="278"/>
      <c r="R34" s="278"/>
      <c r="S34" s="278"/>
      <c r="T34" s="101">
        <f t="shared" si="0"/>
        <v>7</v>
      </c>
      <c r="U34" s="100"/>
      <c r="V34" s="198"/>
      <c r="W34" s="197">
        <v>5</v>
      </c>
      <c r="X34" s="198">
        <v>5</v>
      </c>
      <c r="Y34" s="198">
        <v>7</v>
      </c>
      <c r="Z34" s="7">
        <v>11</v>
      </c>
      <c r="AA34" s="7">
        <v>7</v>
      </c>
      <c r="AB34" s="7">
        <v>7</v>
      </c>
      <c r="AC34" s="7">
        <v>7</v>
      </c>
      <c r="AD34" s="112">
        <f t="shared" si="1"/>
        <v>0</v>
      </c>
      <c r="AE34" s="112">
        <f t="shared" si="2"/>
        <v>0</v>
      </c>
      <c r="AF34" s="112">
        <f t="shared" si="3"/>
        <v>-1</v>
      </c>
      <c r="AG34" s="112">
        <f t="shared" si="4"/>
        <v>1</v>
      </c>
      <c r="AH34" s="112">
        <f t="shared" si="5"/>
        <v>0</v>
      </c>
      <c r="AI34" s="112">
        <f t="shared" si="6"/>
        <v>0</v>
      </c>
      <c r="AJ34" s="112">
        <f t="shared" si="7"/>
        <v>0</v>
      </c>
      <c r="AK34" s="3"/>
      <c r="AL34" s="7">
        <f t="shared" si="10"/>
        <v>6</v>
      </c>
      <c r="AM34" s="7">
        <v>700006</v>
      </c>
      <c r="AN34" s="7">
        <v>18</v>
      </c>
    </row>
    <row r="35" spans="1:40" ht="47.25" x14ac:dyDescent="0.25">
      <c r="A35" s="38">
        <f t="shared" si="8"/>
        <v>24</v>
      </c>
      <c r="B35" s="44">
        <v>700006</v>
      </c>
      <c r="C35" s="44" t="s">
        <v>347</v>
      </c>
      <c r="D35" s="44" t="s">
        <v>348</v>
      </c>
      <c r="E35" s="12" t="s">
        <v>349</v>
      </c>
      <c r="F35" s="177">
        <v>20</v>
      </c>
      <c r="G35" s="177">
        <v>20</v>
      </c>
      <c r="H35" s="189">
        <v>20</v>
      </c>
      <c r="I35" s="325">
        <v>18</v>
      </c>
      <c r="J35" s="177">
        <v>18</v>
      </c>
      <c r="K35" s="221">
        <v>21</v>
      </c>
      <c r="L35" s="177">
        <f t="shared" si="9"/>
        <v>23</v>
      </c>
      <c r="M35" s="221">
        <v>20</v>
      </c>
      <c r="N35" s="219">
        <f t="shared" si="12"/>
        <v>20</v>
      </c>
      <c r="O35" s="219">
        <v>20</v>
      </c>
      <c r="P35" s="219">
        <v>20</v>
      </c>
      <c r="Q35" s="278"/>
      <c r="R35" s="278"/>
      <c r="S35" s="278"/>
      <c r="T35" s="101">
        <f t="shared" si="0"/>
        <v>20.25</v>
      </c>
      <c r="U35" s="100"/>
      <c r="V35" s="198"/>
      <c r="W35" s="197">
        <v>20</v>
      </c>
      <c r="X35" s="198">
        <v>20</v>
      </c>
      <c r="Y35" s="198">
        <v>20</v>
      </c>
      <c r="Z35" s="7">
        <v>21</v>
      </c>
      <c r="AA35" s="7">
        <v>20</v>
      </c>
      <c r="AB35" s="7">
        <v>20</v>
      </c>
      <c r="AC35" s="7">
        <v>20</v>
      </c>
      <c r="AD35" s="112">
        <f t="shared" si="1"/>
        <v>0</v>
      </c>
      <c r="AE35" s="112">
        <f t="shared" si="2"/>
        <v>0</v>
      </c>
      <c r="AF35" s="112">
        <f t="shared" si="3"/>
        <v>-2</v>
      </c>
      <c r="AG35" s="112">
        <f t="shared" si="4"/>
        <v>2</v>
      </c>
      <c r="AH35" s="112">
        <f t="shared" si="5"/>
        <v>0</v>
      </c>
      <c r="AI35" s="112">
        <f t="shared" si="6"/>
        <v>0</v>
      </c>
      <c r="AJ35" s="112">
        <f t="shared" si="7"/>
        <v>0</v>
      </c>
      <c r="AK35" s="3"/>
      <c r="AL35" s="7">
        <f t="shared" si="10"/>
        <v>18</v>
      </c>
      <c r="AM35" s="7">
        <v>710004</v>
      </c>
      <c r="AN35" s="7">
        <v>76</v>
      </c>
    </row>
    <row r="36" spans="1:40" ht="63" x14ac:dyDescent="0.25">
      <c r="A36" s="38">
        <f t="shared" si="8"/>
        <v>25</v>
      </c>
      <c r="B36" s="44">
        <v>710004</v>
      </c>
      <c r="C36" s="44" t="s">
        <v>350</v>
      </c>
      <c r="D36" s="44" t="s">
        <v>351</v>
      </c>
      <c r="E36" s="12" t="s">
        <v>352</v>
      </c>
      <c r="F36" s="177">
        <v>75</v>
      </c>
      <c r="G36" s="177">
        <v>75</v>
      </c>
      <c r="H36" s="189">
        <v>78</v>
      </c>
      <c r="I36" s="325">
        <v>76</v>
      </c>
      <c r="J36" s="177">
        <v>76</v>
      </c>
      <c r="K36" s="221">
        <v>80</v>
      </c>
      <c r="L36" s="177">
        <f t="shared" si="9"/>
        <v>82</v>
      </c>
      <c r="M36" s="221">
        <v>77</v>
      </c>
      <c r="N36" s="219">
        <f t="shared" si="12"/>
        <v>77</v>
      </c>
      <c r="O36" s="219">
        <v>77</v>
      </c>
      <c r="P36" s="219">
        <v>77</v>
      </c>
      <c r="Q36" s="278"/>
      <c r="R36" s="278"/>
      <c r="S36" s="278"/>
      <c r="T36" s="101">
        <f t="shared" si="0"/>
        <v>77</v>
      </c>
      <c r="U36" s="100"/>
      <c r="V36" s="198"/>
      <c r="W36" s="197">
        <v>75</v>
      </c>
      <c r="X36" s="198">
        <v>75</v>
      </c>
      <c r="Y36" s="198">
        <v>78</v>
      </c>
      <c r="Z36" s="7">
        <v>80</v>
      </c>
      <c r="AA36" s="7">
        <v>77</v>
      </c>
      <c r="AB36" s="7">
        <v>77</v>
      </c>
      <c r="AC36" s="7">
        <v>77</v>
      </c>
      <c r="AD36" s="112">
        <f t="shared" si="1"/>
        <v>0</v>
      </c>
      <c r="AE36" s="112">
        <f t="shared" si="2"/>
        <v>0</v>
      </c>
      <c r="AF36" s="112">
        <f t="shared" si="3"/>
        <v>-2</v>
      </c>
      <c r="AG36" s="112">
        <f t="shared" si="4"/>
        <v>2</v>
      </c>
      <c r="AH36" s="112">
        <f t="shared" si="5"/>
        <v>0</v>
      </c>
      <c r="AI36" s="112">
        <f t="shared" si="6"/>
        <v>0</v>
      </c>
      <c r="AJ36" s="112">
        <f t="shared" si="7"/>
        <v>0</v>
      </c>
      <c r="AK36" s="3"/>
      <c r="AL36" s="7">
        <f t="shared" si="10"/>
        <v>76</v>
      </c>
      <c r="AM36" s="7">
        <v>720009</v>
      </c>
      <c r="AN36" s="7">
        <v>74</v>
      </c>
    </row>
    <row r="37" spans="1:40" ht="63" x14ac:dyDescent="0.25">
      <c r="A37" s="38">
        <f t="shared" si="8"/>
        <v>26</v>
      </c>
      <c r="B37" s="44">
        <v>720009</v>
      </c>
      <c r="C37" s="44" t="s">
        <v>353</v>
      </c>
      <c r="D37" s="44" t="s">
        <v>354</v>
      </c>
      <c r="E37" s="12" t="s">
        <v>355</v>
      </c>
      <c r="F37" s="177">
        <v>74</v>
      </c>
      <c r="G37" s="177">
        <v>74</v>
      </c>
      <c r="H37" s="189">
        <v>74</v>
      </c>
      <c r="I37" s="325">
        <v>74</v>
      </c>
      <c r="J37" s="177">
        <v>74</v>
      </c>
      <c r="K37" s="221">
        <v>74</v>
      </c>
      <c r="L37" s="177">
        <f t="shared" si="9"/>
        <v>74</v>
      </c>
      <c r="M37" s="221">
        <v>74</v>
      </c>
      <c r="N37" s="219">
        <f t="shared" si="12"/>
        <v>74</v>
      </c>
      <c r="O37" s="219">
        <v>74</v>
      </c>
      <c r="P37" s="219">
        <v>74</v>
      </c>
      <c r="Q37" s="278"/>
      <c r="R37" s="278"/>
      <c r="S37" s="278"/>
      <c r="T37" s="101">
        <f t="shared" si="0"/>
        <v>74</v>
      </c>
      <c r="U37" s="100"/>
      <c r="V37" s="198"/>
      <c r="W37" s="197">
        <v>74</v>
      </c>
      <c r="X37" s="198">
        <v>74</v>
      </c>
      <c r="Y37" s="198">
        <v>74</v>
      </c>
      <c r="Z37" s="7">
        <v>74</v>
      </c>
      <c r="AA37" s="7">
        <v>74</v>
      </c>
      <c r="AB37" s="7">
        <v>74</v>
      </c>
      <c r="AC37" s="7">
        <v>74</v>
      </c>
      <c r="AD37" s="112">
        <f t="shared" si="1"/>
        <v>0</v>
      </c>
      <c r="AE37" s="112">
        <f t="shared" si="2"/>
        <v>0</v>
      </c>
      <c r="AF37" s="112">
        <f t="shared" si="3"/>
        <v>0</v>
      </c>
      <c r="AG37" s="112">
        <f t="shared" si="4"/>
        <v>0</v>
      </c>
      <c r="AH37" s="112">
        <f t="shared" si="5"/>
        <v>0</v>
      </c>
      <c r="AI37" s="112">
        <f t="shared" si="6"/>
        <v>0</v>
      </c>
      <c r="AJ37" s="112">
        <f t="shared" si="7"/>
        <v>0</v>
      </c>
      <c r="AK37" s="3"/>
      <c r="AL37" s="7">
        <f t="shared" si="10"/>
        <v>74</v>
      </c>
      <c r="AM37" s="7">
        <v>730006</v>
      </c>
      <c r="AN37" s="7">
        <v>42</v>
      </c>
    </row>
    <row r="38" spans="1:40" ht="47.25" x14ac:dyDescent="0.25">
      <c r="A38" s="38">
        <f t="shared" si="8"/>
        <v>27</v>
      </c>
      <c r="B38" s="44">
        <v>730006</v>
      </c>
      <c r="C38" s="44" t="s">
        <v>356</v>
      </c>
      <c r="D38" s="44" t="s">
        <v>357</v>
      </c>
      <c r="E38" s="12" t="s">
        <v>358</v>
      </c>
      <c r="F38" s="177">
        <v>42</v>
      </c>
      <c r="G38" s="177">
        <v>43</v>
      </c>
      <c r="H38" s="189">
        <v>37</v>
      </c>
      <c r="I38" s="325">
        <v>42</v>
      </c>
      <c r="J38" s="177">
        <v>42</v>
      </c>
      <c r="K38" s="221">
        <v>25</v>
      </c>
      <c r="L38" s="177">
        <f t="shared" si="9"/>
        <v>20</v>
      </c>
      <c r="M38" s="221">
        <v>37</v>
      </c>
      <c r="N38" s="219">
        <f t="shared" si="12"/>
        <v>37</v>
      </c>
      <c r="O38" s="219">
        <v>37</v>
      </c>
      <c r="P38" s="219">
        <v>37</v>
      </c>
      <c r="Q38" s="278"/>
      <c r="R38" s="278"/>
      <c r="S38" s="278"/>
      <c r="T38" s="101">
        <f t="shared" si="0"/>
        <v>36.75</v>
      </c>
      <c r="U38" s="100"/>
      <c r="V38" s="198"/>
      <c r="W38" s="197">
        <v>42</v>
      </c>
      <c r="X38" s="198">
        <v>43</v>
      </c>
      <c r="Y38" s="198">
        <v>37</v>
      </c>
      <c r="Z38" s="7">
        <v>25</v>
      </c>
      <c r="AA38" s="7">
        <v>37</v>
      </c>
      <c r="AB38" s="7">
        <v>37</v>
      </c>
      <c r="AC38" s="7">
        <v>37</v>
      </c>
      <c r="AD38" s="112">
        <f t="shared" si="1"/>
        <v>0</v>
      </c>
      <c r="AE38" s="112">
        <f t="shared" si="2"/>
        <v>0</v>
      </c>
      <c r="AF38" s="112">
        <f t="shared" si="3"/>
        <v>5</v>
      </c>
      <c r="AG38" s="112">
        <f t="shared" si="4"/>
        <v>-5</v>
      </c>
      <c r="AH38" s="112">
        <f t="shared" si="5"/>
        <v>0</v>
      </c>
      <c r="AI38" s="112">
        <f t="shared" si="6"/>
        <v>0</v>
      </c>
      <c r="AJ38" s="112">
        <f t="shared" si="7"/>
        <v>0</v>
      </c>
      <c r="AK38" s="3"/>
      <c r="AL38" s="7">
        <f t="shared" si="10"/>
        <v>42</v>
      </c>
      <c r="AM38" s="7">
        <v>740008</v>
      </c>
      <c r="AN38" s="7">
        <v>72</v>
      </c>
    </row>
    <row r="39" spans="1:40" ht="47.25" x14ac:dyDescent="0.25">
      <c r="A39" s="38">
        <f t="shared" si="8"/>
        <v>28</v>
      </c>
      <c r="B39" s="44">
        <v>740008</v>
      </c>
      <c r="C39" s="44" t="s">
        <v>359</v>
      </c>
      <c r="D39" s="44" t="s">
        <v>360</v>
      </c>
      <c r="E39" s="12" t="s">
        <v>361</v>
      </c>
      <c r="F39" s="177">
        <v>74</v>
      </c>
      <c r="G39" s="177">
        <v>74</v>
      </c>
      <c r="H39" s="189">
        <v>73</v>
      </c>
      <c r="I39" s="325">
        <v>72</v>
      </c>
      <c r="J39" s="177">
        <v>72</v>
      </c>
      <c r="K39" s="221">
        <v>72</v>
      </c>
      <c r="L39" s="177">
        <f t="shared" si="9"/>
        <v>73</v>
      </c>
      <c r="M39" s="221">
        <v>73</v>
      </c>
      <c r="N39" s="219">
        <f t="shared" si="12"/>
        <v>73</v>
      </c>
      <c r="O39" s="219">
        <v>73</v>
      </c>
      <c r="P39" s="219">
        <v>73</v>
      </c>
      <c r="Q39" s="278"/>
      <c r="R39" s="278"/>
      <c r="S39" s="278"/>
      <c r="T39" s="101">
        <f t="shared" si="0"/>
        <v>73.25</v>
      </c>
      <c r="U39" s="100"/>
      <c r="V39" s="198"/>
      <c r="W39" s="197">
        <v>74</v>
      </c>
      <c r="X39" s="198">
        <v>74</v>
      </c>
      <c r="Y39" s="198">
        <v>73</v>
      </c>
      <c r="Z39" s="7">
        <v>72</v>
      </c>
      <c r="AA39" s="7">
        <v>73</v>
      </c>
      <c r="AB39" s="7">
        <v>73</v>
      </c>
      <c r="AC39" s="7">
        <v>73</v>
      </c>
      <c r="AD39" s="112">
        <f t="shared" si="1"/>
        <v>0</v>
      </c>
      <c r="AE39" s="112">
        <f t="shared" si="2"/>
        <v>0</v>
      </c>
      <c r="AF39" s="112">
        <f t="shared" si="3"/>
        <v>-1</v>
      </c>
      <c r="AG39" s="112">
        <f t="shared" si="4"/>
        <v>1</v>
      </c>
      <c r="AH39" s="112">
        <f t="shared" si="5"/>
        <v>0</v>
      </c>
      <c r="AI39" s="112">
        <f t="shared" si="6"/>
        <v>0</v>
      </c>
      <c r="AJ39" s="112">
        <f t="shared" si="7"/>
        <v>0</v>
      </c>
      <c r="AK39" s="3"/>
      <c r="AL39" s="7">
        <f t="shared" si="10"/>
        <v>72</v>
      </c>
      <c r="AM39" s="7">
        <v>740015</v>
      </c>
      <c r="AN39" s="7">
        <v>13</v>
      </c>
    </row>
    <row r="40" spans="1:40" ht="47.25" x14ac:dyDescent="0.25">
      <c r="A40" s="38">
        <f t="shared" si="8"/>
        <v>29</v>
      </c>
      <c r="B40" s="44">
        <v>740015</v>
      </c>
      <c r="C40" s="44" t="s">
        <v>362</v>
      </c>
      <c r="D40" s="44" t="s">
        <v>363</v>
      </c>
      <c r="E40" s="12" t="s">
        <v>364</v>
      </c>
      <c r="F40" s="177">
        <v>12</v>
      </c>
      <c r="G40" s="177">
        <v>12</v>
      </c>
      <c r="H40" s="189">
        <v>13</v>
      </c>
      <c r="I40" s="325">
        <v>13</v>
      </c>
      <c r="J40" s="177">
        <v>13</v>
      </c>
      <c r="K40" s="221">
        <v>14</v>
      </c>
      <c r="L40" s="177">
        <f t="shared" si="9"/>
        <v>14</v>
      </c>
      <c r="M40" s="221">
        <v>13</v>
      </c>
      <c r="N40" s="219">
        <f t="shared" si="12"/>
        <v>13</v>
      </c>
      <c r="O40" s="219">
        <v>13</v>
      </c>
      <c r="P40" s="219">
        <v>13</v>
      </c>
      <c r="Q40" s="278"/>
      <c r="R40" s="278"/>
      <c r="S40" s="278"/>
      <c r="T40" s="101">
        <f t="shared" si="0"/>
        <v>12.75</v>
      </c>
      <c r="U40" s="100"/>
      <c r="V40" s="198"/>
      <c r="W40" s="197">
        <v>12</v>
      </c>
      <c r="X40" s="198">
        <v>12</v>
      </c>
      <c r="Y40" s="198">
        <v>13</v>
      </c>
      <c r="Z40" s="7">
        <v>14</v>
      </c>
      <c r="AA40" s="7">
        <v>13</v>
      </c>
      <c r="AB40" s="7">
        <v>13</v>
      </c>
      <c r="AC40" s="7">
        <v>13</v>
      </c>
      <c r="AD40" s="112">
        <f t="shared" si="1"/>
        <v>0</v>
      </c>
      <c r="AE40" s="112">
        <f t="shared" si="2"/>
        <v>0</v>
      </c>
      <c r="AF40" s="112">
        <f t="shared" si="3"/>
        <v>0</v>
      </c>
      <c r="AG40" s="112">
        <f t="shared" si="4"/>
        <v>0</v>
      </c>
      <c r="AH40" s="112">
        <f t="shared" si="5"/>
        <v>0</v>
      </c>
      <c r="AI40" s="112">
        <f t="shared" si="6"/>
        <v>0</v>
      </c>
      <c r="AJ40" s="112">
        <f t="shared" si="7"/>
        <v>0</v>
      </c>
      <c r="AK40" s="3"/>
      <c r="AL40" s="7">
        <f t="shared" si="10"/>
        <v>13</v>
      </c>
      <c r="AM40" s="7">
        <v>750002</v>
      </c>
      <c r="AN40" s="7">
        <v>39</v>
      </c>
    </row>
    <row r="41" spans="1:40" ht="47.25" x14ac:dyDescent="0.25">
      <c r="A41" s="38">
        <f t="shared" si="8"/>
        <v>30</v>
      </c>
      <c r="B41" s="44">
        <v>750002</v>
      </c>
      <c r="C41" s="44" t="s">
        <v>365</v>
      </c>
      <c r="D41" s="44" t="s">
        <v>366</v>
      </c>
      <c r="E41" s="12" t="s">
        <v>367</v>
      </c>
      <c r="F41" s="177">
        <v>41</v>
      </c>
      <c r="G41" s="177">
        <v>41</v>
      </c>
      <c r="H41" s="189">
        <v>39</v>
      </c>
      <c r="I41" s="325">
        <v>39</v>
      </c>
      <c r="J41" s="177">
        <v>39</v>
      </c>
      <c r="K41" s="221">
        <v>37</v>
      </c>
      <c r="L41" s="177">
        <f t="shared" si="9"/>
        <v>37</v>
      </c>
      <c r="M41" s="308">
        <v>39</v>
      </c>
      <c r="N41" s="219">
        <v>39.4</v>
      </c>
      <c r="O41" s="219">
        <v>39</v>
      </c>
      <c r="P41" s="219">
        <v>39</v>
      </c>
      <c r="Q41" s="278"/>
      <c r="R41" s="278"/>
      <c r="S41" s="278"/>
      <c r="T41" s="101">
        <f t="shared" si="0"/>
        <v>39.5</v>
      </c>
      <c r="U41" s="100"/>
      <c r="V41" s="198"/>
      <c r="W41" s="197">
        <v>41</v>
      </c>
      <c r="X41" s="198">
        <v>41</v>
      </c>
      <c r="Y41" s="198">
        <v>39</v>
      </c>
      <c r="Z41" s="7">
        <v>37</v>
      </c>
      <c r="AA41" s="7">
        <v>39</v>
      </c>
      <c r="AB41" s="7">
        <v>39</v>
      </c>
      <c r="AC41" s="7">
        <v>39</v>
      </c>
      <c r="AD41" s="112">
        <f t="shared" si="1"/>
        <v>0</v>
      </c>
      <c r="AE41" s="112">
        <f t="shared" si="2"/>
        <v>0</v>
      </c>
      <c r="AF41" s="112">
        <f t="shared" si="3"/>
        <v>0</v>
      </c>
      <c r="AG41" s="112">
        <f t="shared" si="4"/>
        <v>0</v>
      </c>
      <c r="AH41" s="112">
        <f t="shared" si="5"/>
        <v>0.39999999999999858</v>
      </c>
      <c r="AI41" s="112">
        <f t="shared" si="6"/>
        <v>0</v>
      </c>
      <c r="AJ41" s="112">
        <f t="shared" si="7"/>
        <v>0</v>
      </c>
      <c r="AK41" s="3"/>
      <c r="AL41" s="7">
        <f t="shared" si="10"/>
        <v>39</v>
      </c>
      <c r="AM41" s="7">
        <v>760008</v>
      </c>
      <c r="AN41" s="7">
        <v>43</v>
      </c>
    </row>
    <row r="42" spans="1:40" ht="63" x14ac:dyDescent="0.25">
      <c r="A42" s="38">
        <f t="shared" si="8"/>
        <v>31</v>
      </c>
      <c r="B42" s="44">
        <v>760008</v>
      </c>
      <c r="C42" s="44" t="s">
        <v>368</v>
      </c>
      <c r="D42" s="44" t="s">
        <v>369</v>
      </c>
      <c r="E42" s="12" t="s">
        <v>370</v>
      </c>
      <c r="F42" s="177">
        <v>42</v>
      </c>
      <c r="G42" s="177">
        <v>42</v>
      </c>
      <c r="H42" s="189">
        <v>40</v>
      </c>
      <c r="I42" s="325">
        <v>43</v>
      </c>
      <c r="J42" s="177">
        <v>43</v>
      </c>
      <c r="K42" s="221">
        <v>35</v>
      </c>
      <c r="L42" s="177">
        <f t="shared" si="9"/>
        <v>32</v>
      </c>
      <c r="M42" s="221">
        <v>40</v>
      </c>
      <c r="N42" s="219">
        <f t="shared" ref="N42:N53" si="13">ROUND((F42+G42+J42+L42)/4,0)</f>
        <v>40</v>
      </c>
      <c r="O42" s="219">
        <v>40</v>
      </c>
      <c r="P42" s="219">
        <v>40</v>
      </c>
      <c r="Q42" s="278"/>
      <c r="R42" s="278"/>
      <c r="S42" s="278"/>
      <c r="T42" s="101">
        <f t="shared" si="0"/>
        <v>39.75</v>
      </c>
      <c r="U42" s="100"/>
      <c r="V42" s="198"/>
      <c r="W42" s="197">
        <v>42</v>
      </c>
      <c r="X42" s="198">
        <v>42</v>
      </c>
      <c r="Y42" s="198">
        <v>40</v>
      </c>
      <c r="Z42" s="7">
        <v>35</v>
      </c>
      <c r="AA42" s="7">
        <v>40</v>
      </c>
      <c r="AB42" s="7">
        <v>40</v>
      </c>
      <c r="AC42" s="7">
        <v>40</v>
      </c>
      <c r="AD42" s="112">
        <f t="shared" si="1"/>
        <v>0</v>
      </c>
      <c r="AE42" s="112">
        <f t="shared" si="2"/>
        <v>0</v>
      </c>
      <c r="AF42" s="112">
        <f t="shared" si="3"/>
        <v>3</v>
      </c>
      <c r="AG42" s="112">
        <f t="shared" si="4"/>
        <v>-3</v>
      </c>
      <c r="AH42" s="112">
        <f t="shared" si="5"/>
        <v>0</v>
      </c>
      <c r="AI42" s="112">
        <f t="shared" si="6"/>
        <v>0</v>
      </c>
      <c r="AJ42" s="112">
        <f t="shared" si="7"/>
        <v>0</v>
      </c>
      <c r="AK42" s="3"/>
      <c r="AL42" s="7">
        <f t="shared" si="10"/>
        <v>43</v>
      </c>
      <c r="AM42" s="7">
        <v>770001</v>
      </c>
      <c r="AN42" s="7">
        <v>59</v>
      </c>
    </row>
    <row r="43" spans="1:40" ht="63" x14ac:dyDescent="0.25">
      <c r="A43" s="38">
        <f t="shared" si="8"/>
        <v>32</v>
      </c>
      <c r="B43" s="44">
        <v>770001</v>
      </c>
      <c r="C43" s="44" t="s">
        <v>371</v>
      </c>
      <c r="D43" s="44" t="s">
        <v>372</v>
      </c>
      <c r="E43" s="12" t="s">
        <v>373</v>
      </c>
      <c r="F43" s="223">
        <v>63</v>
      </c>
      <c r="G43" s="223">
        <v>62</v>
      </c>
      <c r="H43" s="189">
        <v>60</v>
      </c>
      <c r="I43" s="325">
        <v>59</v>
      </c>
      <c r="J43" s="223">
        <v>59</v>
      </c>
      <c r="K43" s="189">
        <v>54</v>
      </c>
      <c r="L43" s="177">
        <f t="shared" si="9"/>
        <v>55</v>
      </c>
      <c r="M43" s="221">
        <v>60</v>
      </c>
      <c r="N43" s="219">
        <f t="shared" si="13"/>
        <v>60</v>
      </c>
      <c r="O43" s="219">
        <v>60</v>
      </c>
      <c r="P43" s="219">
        <v>60</v>
      </c>
      <c r="Q43" s="278"/>
      <c r="R43" s="278"/>
      <c r="S43" s="278"/>
      <c r="T43" s="101">
        <f t="shared" si="0"/>
        <v>59.75</v>
      </c>
      <c r="U43" s="100"/>
      <c r="V43" s="198"/>
      <c r="W43" s="197">
        <v>63</v>
      </c>
      <c r="X43" s="198">
        <v>62</v>
      </c>
      <c r="Y43" s="198">
        <v>60</v>
      </c>
      <c r="Z43" s="7">
        <v>54</v>
      </c>
      <c r="AA43" s="7">
        <v>60</v>
      </c>
      <c r="AB43" s="7">
        <v>60</v>
      </c>
      <c r="AC43" s="7">
        <v>60</v>
      </c>
      <c r="AD43" s="112">
        <f t="shared" si="1"/>
        <v>0</v>
      </c>
      <c r="AE43" s="112">
        <f t="shared" si="2"/>
        <v>0</v>
      </c>
      <c r="AF43" s="112">
        <f t="shared" si="3"/>
        <v>-1</v>
      </c>
      <c r="AG43" s="112">
        <f t="shared" si="4"/>
        <v>1</v>
      </c>
      <c r="AH43" s="112">
        <f t="shared" si="5"/>
        <v>0</v>
      </c>
      <c r="AI43" s="112">
        <f t="shared" si="6"/>
        <v>0</v>
      </c>
      <c r="AJ43" s="112">
        <f t="shared" si="7"/>
        <v>0</v>
      </c>
      <c r="AK43" s="3"/>
      <c r="AL43" s="7">
        <f t="shared" si="10"/>
        <v>59</v>
      </c>
      <c r="AM43" s="7">
        <v>770004</v>
      </c>
      <c r="AN43" s="7">
        <v>32</v>
      </c>
    </row>
    <row r="44" spans="1:40" ht="47.25" x14ac:dyDescent="0.25">
      <c r="A44" s="38">
        <f t="shared" si="8"/>
        <v>33</v>
      </c>
      <c r="B44" s="44">
        <v>770004</v>
      </c>
      <c r="C44" s="44" t="s">
        <v>374</v>
      </c>
      <c r="D44" s="44" t="s">
        <v>375</v>
      </c>
      <c r="E44" s="12" t="s">
        <v>376</v>
      </c>
      <c r="F44" s="177">
        <v>33</v>
      </c>
      <c r="G44" s="177">
        <v>33</v>
      </c>
      <c r="H44" s="189">
        <v>33</v>
      </c>
      <c r="I44" s="325">
        <v>32</v>
      </c>
      <c r="J44" s="177">
        <v>32</v>
      </c>
      <c r="K44" s="221">
        <v>34</v>
      </c>
      <c r="L44" s="177">
        <f t="shared" si="9"/>
        <v>35</v>
      </c>
      <c r="M44" s="221">
        <v>33</v>
      </c>
      <c r="N44" s="219">
        <f t="shared" si="13"/>
        <v>33</v>
      </c>
      <c r="O44" s="219">
        <v>33</v>
      </c>
      <c r="P44" s="219">
        <v>33</v>
      </c>
      <c r="Q44" s="278"/>
      <c r="R44" s="278"/>
      <c r="S44" s="278"/>
      <c r="T44" s="101">
        <f t="shared" ref="T44:T78" si="14">(F44+G44+J44+L44)/4</f>
        <v>33.25</v>
      </c>
      <c r="U44" s="100"/>
      <c r="V44" s="198"/>
      <c r="W44" s="197">
        <v>33</v>
      </c>
      <c r="X44" s="198">
        <v>33</v>
      </c>
      <c r="Y44" s="198">
        <v>33</v>
      </c>
      <c r="Z44" s="7">
        <v>34</v>
      </c>
      <c r="AA44" s="7">
        <v>33</v>
      </c>
      <c r="AB44" s="7">
        <v>33</v>
      </c>
      <c r="AC44" s="7">
        <v>33</v>
      </c>
      <c r="AD44" s="112">
        <f t="shared" ref="AD44:AD79" si="15">F44-W44</f>
        <v>0</v>
      </c>
      <c r="AE44" s="112">
        <f t="shared" ref="AE44:AE79" si="16">G44-X44</f>
        <v>0</v>
      </c>
      <c r="AF44" s="112">
        <f t="shared" ref="AF44:AF79" si="17">J44-Y44</f>
        <v>-1</v>
      </c>
      <c r="AG44" s="112">
        <f t="shared" ref="AG44:AG77" si="18">L44-Z44</f>
        <v>1</v>
      </c>
      <c r="AH44" s="112">
        <f t="shared" ref="AH44:AH79" si="19">N44-AA44</f>
        <v>0</v>
      </c>
      <c r="AI44" s="112">
        <f t="shared" ref="AI44:AI79" si="20">O44-AB44</f>
        <v>0</v>
      </c>
      <c r="AJ44" s="112">
        <f t="shared" ref="AJ44:AJ79" si="21">P44-AC44</f>
        <v>0</v>
      </c>
      <c r="AK44" s="3"/>
      <c r="AL44" s="7">
        <f t="shared" si="10"/>
        <v>32</v>
      </c>
      <c r="AM44" s="7">
        <v>780005</v>
      </c>
      <c r="AN44" s="7">
        <v>31</v>
      </c>
    </row>
    <row r="45" spans="1:40" ht="63" x14ac:dyDescent="0.25">
      <c r="A45" s="38">
        <f t="shared" si="8"/>
        <v>34</v>
      </c>
      <c r="B45" s="44">
        <v>780005</v>
      </c>
      <c r="C45" s="44" t="s">
        <v>377</v>
      </c>
      <c r="D45" s="44" t="s">
        <v>378</v>
      </c>
      <c r="E45" s="12" t="s">
        <v>379</v>
      </c>
      <c r="F45" s="177">
        <v>34</v>
      </c>
      <c r="G45" s="177">
        <v>34</v>
      </c>
      <c r="H45" s="189">
        <v>35</v>
      </c>
      <c r="I45" s="325">
        <v>31</v>
      </c>
      <c r="J45" s="177">
        <v>31</v>
      </c>
      <c r="K45" s="221">
        <v>36</v>
      </c>
      <c r="L45" s="177">
        <f t="shared" si="9"/>
        <v>40</v>
      </c>
      <c r="M45" s="221">
        <v>35</v>
      </c>
      <c r="N45" s="219">
        <f t="shared" si="13"/>
        <v>35</v>
      </c>
      <c r="O45" s="219">
        <v>35</v>
      </c>
      <c r="P45" s="219">
        <v>35</v>
      </c>
      <c r="Q45" s="278"/>
      <c r="R45" s="278"/>
      <c r="S45" s="278"/>
      <c r="T45" s="101">
        <f t="shared" si="14"/>
        <v>34.75</v>
      </c>
      <c r="U45" s="100"/>
      <c r="V45" s="198"/>
      <c r="W45" s="197">
        <v>34</v>
      </c>
      <c r="X45" s="198">
        <v>34</v>
      </c>
      <c r="Y45" s="198">
        <v>35</v>
      </c>
      <c r="Z45" s="7">
        <v>36</v>
      </c>
      <c r="AA45" s="7">
        <v>35</v>
      </c>
      <c r="AB45" s="7">
        <v>35</v>
      </c>
      <c r="AC45" s="7">
        <v>35</v>
      </c>
      <c r="AD45" s="112">
        <f t="shared" si="15"/>
        <v>0</v>
      </c>
      <c r="AE45" s="112">
        <f t="shared" si="16"/>
        <v>0</v>
      </c>
      <c r="AF45" s="112">
        <f t="shared" si="17"/>
        <v>-4</v>
      </c>
      <c r="AG45" s="112">
        <f t="shared" si="18"/>
        <v>4</v>
      </c>
      <c r="AH45" s="112">
        <f t="shared" si="19"/>
        <v>0</v>
      </c>
      <c r="AI45" s="112">
        <f t="shared" si="20"/>
        <v>0</v>
      </c>
      <c r="AJ45" s="112">
        <f t="shared" si="21"/>
        <v>0</v>
      </c>
      <c r="AK45" s="3"/>
      <c r="AL45" s="7">
        <f t="shared" si="10"/>
        <v>31</v>
      </c>
      <c r="AM45" s="7">
        <v>790003</v>
      </c>
      <c r="AN45" s="7">
        <v>43</v>
      </c>
    </row>
    <row r="46" spans="1:40" ht="47.25" x14ac:dyDescent="0.25">
      <c r="A46" s="38">
        <f t="shared" si="8"/>
        <v>35</v>
      </c>
      <c r="B46" s="44">
        <v>790003</v>
      </c>
      <c r="C46" s="44" t="s">
        <v>380</v>
      </c>
      <c r="D46" s="44" t="s">
        <v>381</v>
      </c>
      <c r="E46" s="12" t="s">
        <v>382</v>
      </c>
      <c r="F46" s="177">
        <v>42</v>
      </c>
      <c r="G46" s="177">
        <v>42</v>
      </c>
      <c r="H46" s="189">
        <v>42</v>
      </c>
      <c r="I46" s="325">
        <v>43</v>
      </c>
      <c r="J46" s="177">
        <v>43</v>
      </c>
      <c r="K46" s="221">
        <v>54</v>
      </c>
      <c r="L46" s="177">
        <f t="shared" si="9"/>
        <v>53</v>
      </c>
      <c r="M46" s="221">
        <v>45</v>
      </c>
      <c r="N46" s="219">
        <f t="shared" si="13"/>
        <v>45</v>
      </c>
      <c r="O46" s="219">
        <v>45</v>
      </c>
      <c r="P46" s="219">
        <v>45</v>
      </c>
      <c r="Q46" s="278"/>
      <c r="R46" s="278"/>
      <c r="S46" s="278"/>
      <c r="T46" s="101">
        <f t="shared" si="14"/>
        <v>45</v>
      </c>
      <c r="U46" s="100"/>
      <c r="V46" s="198"/>
      <c r="W46" s="197">
        <v>42</v>
      </c>
      <c r="X46" s="198">
        <v>42</v>
      </c>
      <c r="Y46" s="198">
        <v>42</v>
      </c>
      <c r="Z46" s="7">
        <v>54</v>
      </c>
      <c r="AA46" s="7">
        <v>45</v>
      </c>
      <c r="AB46" s="7">
        <v>45</v>
      </c>
      <c r="AC46" s="7">
        <v>45</v>
      </c>
      <c r="AD46" s="112">
        <f t="shared" si="15"/>
        <v>0</v>
      </c>
      <c r="AE46" s="112">
        <f t="shared" si="16"/>
        <v>0</v>
      </c>
      <c r="AF46" s="112">
        <f t="shared" si="17"/>
        <v>1</v>
      </c>
      <c r="AG46" s="112">
        <f t="shared" si="18"/>
        <v>-1</v>
      </c>
      <c r="AH46" s="112">
        <f t="shared" si="19"/>
        <v>0</v>
      </c>
      <c r="AI46" s="112">
        <f t="shared" si="20"/>
        <v>0</v>
      </c>
      <c r="AJ46" s="112">
        <f t="shared" si="21"/>
        <v>0</v>
      </c>
      <c r="AK46" s="3"/>
      <c r="AL46" s="7">
        <f t="shared" si="10"/>
        <v>43</v>
      </c>
      <c r="AM46" s="7">
        <v>800002</v>
      </c>
      <c r="AN46" s="7">
        <v>44</v>
      </c>
    </row>
    <row r="47" spans="1:40" ht="47.25" x14ac:dyDescent="0.25">
      <c r="A47" s="38">
        <f t="shared" si="8"/>
        <v>36</v>
      </c>
      <c r="B47" s="44">
        <v>800002</v>
      </c>
      <c r="C47" s="44" t="s">
        <v>383</v>
      </c>
      <c r="D47" s="44" t="s">
        <v>384</v>
      </c>
      <c r="E47" s="12" t="s">
        <v>385</v>
      </c>
      <c r="F47" s="177">
        <v>36</v>
      </c>
      <c r="G47" s="177">
        <v>36</v>
      </c>
      <c r="H47" s="189">
        <v>39</v>
      </c>
      <c r="I47" s="325">
        <v>44</v>
      </c>
      <c r="J47" s="177">
        <v>44</v>
      </c>
      <c r="K47" s="221">
        <v>45</v>
      </c>
      <c r="L47" s="177">
        <f t="shared" si="9"/>
        <v>40</v>
      </c>
      <c r="M47" s="221">
        <v>39</v>
      </c>
      <c r="N47" s="219">
        <f t="shared" si="13"/>
        <v>39</v>
      </c>
      <c r="O47" s="219">
        <v>39</v>
      </c>
      <c r="P47" s="219">
        <v>39</v>
      </c>
      <c r="Q47" s="278"/>
      <c r="R47" s="278"/>
      <c r="S47" s="278"/>
      <c r="T47" s="101">
        <f t="shared" si="14"/>
        <v>39</v>
      </c>
      <c r="U47" s="100"/>
      <c r="V47" s="198"/>
      <c r="W47" s="197">
        <v>36</v>
      </c>
      <c r="X47" s="198">
        <v>36</v>
      </c>
      <c r="Y47" s="198">
        <v>39</v>
      </c>
      <c r="Z47" s="7">
        <v>45</v>
      </c>
      <c r="AA47" s="7">
        <v>39</v>
      </c>
      <c r="AB47" s="7">
        <v>39</v>
      </c>
      <c r="AC47" s="7">
        <v>39</v>
      </c>
      <c r="AD47" s="112">
        <f t="shared" si="15"/>
        <v>0</v>
      </c>
      <c r="AE47" s="112">
        <f t="shared" si="16"/>
        <v>0</v>
      </c>
      <c r="AF47" s="112">
        <f t="shared" si="17"/>
        <v>5</v>
      </c>
      <c r="AG47" s="112">
        <f t="shared" si="18"/>
        <v>-5</v>
      </c>
      <c r="AH47" s="112">
        <f t="shared" si="19"/>
        <v>0</v>
      </c>
      <c r="AI47" s="112">
        <f t="shared" si="20"/>
        <v>0</v>
      </c>
      <c r="AJ47" s="112">
        <f t="shared" si="21"/>
        <v>0</v>
      </c>
      <c r="AK47" s="3"/>
      <c r="AL47" s="7">
        <f t="shared" si="10"/>
        <v>44</v>
      </c>
      <c r="AM47" s="7">
        <v>800401</v>
      </c>
      <c r="AN47" s="7">
        <v>7</v>
      </c>
    </row>
    <row r="48" spans="1:40" ht="47.25" x14ac:dyDescent="0.25">
      <c r="A48" s="38">
        <f t="shared" si="8"/>
        <v>37</v>
      </c>
      <c r="B48" s="44">
        <v>810006</v>
      </c>
      <c r="C48" s="44" t="s">
        <v>531</v>
      </c>
      <c r="D48" s="44" t="s">
        <v>532</v>
      </c>
      <c r="E48" s="12" t="s">
        <v>533</v>
      </c>
      <c r="F48" s="177">
        <v>92</v>
      </c>
      <c r="G48" s="177">
        <v>92</v>
      </c>
      <c r="H48" s="189">
        <v>90</v>
      </c>
      <c r="I48" s="325">
        <v>94</v>
      </c>
      <c r="J48" s="177">
        <v>94</v>
      </c>
      <c r="K48" s="221">
        <v>90</v>
      </c>
      <c r="L48" s="177">
        <f t="shared" si="9"/>
        <v>86</v>
      </c>
      <c r="M48" s="221">
        <v>91</v>
      </c>
      <c r="N48" s="219">
        <f t="shared" si="13"/>
        <v>91</v>
      </c>
      <c r="O48" s="219">
        <v>91</v>
      </c>
      <c r="P48" s="219">
        <v>91</v>
      </c>
      <c r="Q48" s="278"/>
      <c r="R48" s="278"/>
      <c r="S48" s="278"/>
      <c r="T48" s="101">
        <f t="shared" si="14"/>
        <v>91</v>
      </c>
      <c r="U48" s="100"/>
      <c r="V48" s="198"/>
      <c r="W48" s="197">
        <v>92</v>
      </c>
      <c r="X48" s="198">
        <v>92</v>
      </c>
      <c r="Y48" s="198">
        <v>90</v>
      </c>
      <c r="Z48" s="7">
        <v>90</v>
      </c>
      <c r="AA48" s="7">
        <v>91</v>
      </c>
      <c r="AB48" s="7">
        <v>91</v>
      </c>
      <c r="AC48" s="7">
        <v>91</v>
      </c>
      <c r="AD48" s="112">
        <f t="shared" si="15"/>
        <v>0</v>
      </c>
      <c r="AE48" s="112">
        <f t="shared" si="16"/>
        <v>0</v>
      </c>
      <c r="AF48" s="112">
        <f t="shared" si="17"/>
        <v>4</v>
      </c>
      <c r="AG48" s="112">
        <f t="shared" si="18"/>
        <v>-4</v>
      </c>
      <c r="AH48" s="112">
        <f t="shared" si="19"/>
        <v>0</v>
      </c>
      <c r="AI48" s="112">
        <f t="shared" si="20"/>
        <v>0</v>
      </c>
      <c r="AJ48" s="112">
        <f t="shared" si="21"/>
        <v>0</v>
      </c>
      <c r="AK48" s="3"/>
      <c r="AL48" s="7">
        <f t="shared" si="10"/>
        <v>94</v>
      </c>
      <c r="AM48" s="7">
        <v>810006</v>
      </c>
      <c r="AN48" s="7">
        <v>94</v>
      </c>
    </row>
    <row r="49" spans="1:40" ht="47.25" x14ac:dyDescent="0.25">
      <c r="A49" s="38">
        <f t="shared" si="8"/>
        <v>38</v>
      </c>
      <c r="B49" s="44">
        <v>820007</v>
      </c>
      <c r="C49" s="44" t="s">
        <v>386</v>
      </c>
      <c r="D49" s="44" t="s">
        <v>387</v>
      </c>
      <c r="E49" s="12" t="s">
        <v>388</v>
      </c>
      <c r="F49" s="177">
        <v>28</v>
      </c>
      <c r="G49" s="177">
        <v>28</v>
      </c>
      <c r="H49" s="189">
        <v>32</v>
      </c>
      <c r="I49" s="325">
        <v>27</v>
      </c>
      <c r="J49" s="177">
        <v>27</v>
      </c>
      <c r="K49" s="221">
        <v>35</v>
      </c>
      <c r="L49" s="177">
        <f t="shared" si="9"/>
        <v>40</v>
      </c>
      <c r="M49" s="221">
        <v>31</v>
      </c>
      <c r="N49" s="219">
        <f t="shared" si="13"/>
        <v>31</v>
      </c>
      <c r="O49" s="219">
        <v>31</v>
      </c>
      <c r="P49" s="219">
        <v>31</v>
      </c>
      <c r="Q49" s="278"/>
      <c r="R49" s="278"/>
      <c r="S49" s="278"/>
      <c r="T49" s="101">
        <f t="shared" si="14"/>
        <v>30.75</v>
      </c>
      <c r="U49" s="100"/>
      <c r="V49" s="198"/>
      <c r="W49" s="197">
        <v>28</v>
      </c>
      <c r="X49" s="198">
        <v>28</v>
      </c>
      <c r="Y49" s="198">
        <v>32</v>
      </c>
      <c r="Z49" s="7">
        <v>35</v>
      </c>
      <c r="AA49" s="7">
        <v>31</v>
      </c>
      <c r="AB49" s="7">
        <v>31</v>
      </c>
      <c r="AC49" s="7">
        <v>31</v>
      </c>
      <c r="AD49" s="112">
        <f t="shared" si="15"/>
        <v>0</v>
      </c>
      <c r="AE49" s="112">
        <f t="shared" si="16"/>
        <v>0</v>
      </c>
      <c r="AF49" s="112">
        <f t="shared" si="17"/>
        <v>-5</v>
      </c>
      <c r="AG49" s="112">
        <f t="shared" si="18"/>
        <v>5</v>
      </c>
      <c r="AH49" s="112">
        <f t="shared" si="19"/>
        <v>0</v>
      </c>
      <c r="AI49" s="112">
        <f t="shared" si="20"/>
        <v>0</v>
      </c>
      <c r="AJ49" s="112">
        <f t="shared" si="21"/>
        <v>0</v>
      </c>
      <c r="AK49" s="3"/>
      <c r="AL49" s="7">
        <f t="shared" si="10"/>
        <v>27</v>
      </c>
      <c r="AM49" s="7">
        <v>810401</v>
      </c>
      <c r="AN49" s="7">
        <v>12</v>
      </c>
    </row>
    <row r="50" spans="1:40" ht="47.25" x14ac:dyDescent="0.25">
      <c r="A50" s="38">
        <f t="shared" si="8"/>
        <v>39</v>
      </c>
      <c r="B50" s="44">
        <v>830003</v>
      </c>
      <c r="C50" s="44" t="s">
        <v>276</v>
      </c>
      <c r="D50" s="44" t="s">
        <v>277</v>
      </c>
      <c r="E50" s="12" t="s">
        <v>278</v>
      </c>
      <c r="F50" s="223">
        <v>12</v>
      </c>
      <c r="G50" s="223">
        <v>12</v>
      </c>
      <c r="H50" s="189">
        <v>14</v>
      </c>
      <c r="I50" s="325">
        <v>12</v>
      </c>
      <c r="J50" s="223">
        <v>12</v>
      </c>
      <c r="K50" s="189">
        <v>17</v>
      </c>
      <c r="L50" s="177">
        <f t="shared" si="9"/>
        <v>19</v>
      </c>
      <c r="M50" s="221">
        <v>14</v>
      </c>
      <c r="N50" s="219">
        <f t="shared" si="13"/>
        <v>14</v>
      </c>
      <c r="O50" s="219">
        <v>14</v>
      </c>
      <c r="P50" s="219">
        <v>14</v>
      </c>
      <c r="Q50" s="278"/>
      <c r="R50" s="278"/>
      <c r="S50" s="278"/>
      <c r="T50" s="101">
        <f t="shared" si="14"/>
        <v>13.75</v>
      </c>
      <c r="U50" s="100"/>
      <c r="V50" s="198"/>
      <c r="W50" s="197">
        <v>12</v>
      </c>
      <c r="X50" s="198">
        <v>12</v>
      </c>
      <c r="Y50" s="198">
        <v>14</v>
      </c>
      <c r="Z50" s="7">
        <v>17</v>
      </c>
      <c r="AA50" s="7">
        <v>14</v>
      </c>
      <c r="AB50" s="7">
        <v>14</v>
      </c>
      <c r="AC50" s="7">
        <v>14</v>
      </c>
      <c r="AD50" s="112">
        <f t="shared" si="15"/>
        <v>0</v>
      </c>
      <c r="AE50" s="112">
        <f t="shared" si="16"/>
        <v>0</v>
      </c>
      <c r="AF50" s="112">
        <f t="shared" si="17"/>
        <v>-2</v>
      </c>
      <c r="AG50" s="112">
        <f t="shared" si="18"/>
        <v>2</v>
      </c>
      <c r="AH50" s="112">
        <f t="shared" si="19"/>
        <v>0</v>
      </c>
      <c r="AI50" s="112">
        <f t="shared" si="20"/>
        <v>0</v>
      </c>
      <c r="AJ50" s="112">
        <f t="shared" si="21"/>
        <v>0</v>
      </c>
      <c r="AK50" s="3"/>
      <c r="AL50" s="7">
        <f t="shared" si="10"/>
        <v>12</v>
      </c>
      <c r="AM50" s="7">
        <v>820001</v>
      </c>
      <c r="AN50" s="7">
        <v>2</v>
      </c>
    </row>
    <row r="51" spans="1:40" ht="63" x14ac:dyDescent="0.25">
      <c r="A51" s="38">
        <f t="shared" si="8"/>
        <v>40</v>
      </c>
      <c r="B51" s="44">
        <v>830005</v>
      </c>
      <c r="C51" s="44" t="s">
        <v>389</v>
      </c>
      <c r="D51" s="44" t="s">
        <v>390</v>
      </c>
      <c r="E51" s="12" t="s">
        <v>391</v>
      </c>
      <c r="F51" s="177">
        <v>34</v>
      </c>
      <c r="G51" s="177">
        <v>33</v>
      </c>
      <c r="H51" s="189">
        <v>35</v>
      </c>
      <c r="I51" s="325">
        <v>31</v>
      </c>
      <c r="J51" s="177">
        <v>31</v>
      </c>
      <c r="K51" s="221">
        <v>39</v>
      </c>
      <c r="L51" s="177">
        <f t="shared" si="9"/>
        <v>43</v>
      </c>
      <c r="M51" s="221">
        <v>35</v>
      </c>
      <c r="N51" s="219">
        <f t="shared" si="13"/>
        <v>35</v>
      </c>
      <c r="O51" s="219">
        <v>35</v>
      </c>
      <c r="P51" s="219">
        <v>35</v>
      </c>
      <c r="Q51" s="278"/>
      <c r="R51" s="278"/>
      <c r="S51" s="278"/>
      <c r="T51" s="101">
        <f t="shared" si="14"/>
        <v>35.25</v>
      </c>
      <c r="U51" s="100"/>
      <c r="V51" s="198"/>
      <c r="W51" s="197">
        <v>34</v>
      </c>
      <c r="X51" s="198">
        <v>33</v>
      </c>
      <c r="Y51" s="198">
        <v>35</v>
      </c>
      <c r="Z51" s="7">
        <v>39</v>
      </c>
      <c r="AA51" s="7">
        <v>35</v>
      </c>
      <c r="AB51" s="7">
        <v>35</v>
      </c>
      <c r="AC51" s="7">
        <v>35</v>
      </c>
      <c r="AD51" s="112">
        <f t="shared" si="15"/>
        <v>0</v>
      </c>
      <c r="AE51" s="112">
        <f t="shared" si="16"/>
        <v>0</v>
      </c>
      <c r="AF51" s="112">
        <f t="shared" si="17"/>
        <v>-4</v>
      </c>
      <c r="AG51" s="112">
        <f t="shared" si="18"/>
        <v>4</v>
      </c>
      <c r="AH51" s="112">
        <f t="shared" si="19"/>
        <v>0</v>
      </c>
      <c r="AI51" s="112">
        <f t="shared" si="20"/>
        <v>0</v>
      </c>
      <c r="AJ51" s="112">
        <f t="shared" si="21"/>
        <v>0</v>
      </c>
      <c r="AK51" s="3"/>
      <c r="AL51" s="7">
        <f t="shared" si="10"/>
        <v>31</v>
      </c>
      <c r="AM51" s="7">
        <v>820007</v>
      </c>
      <c r="AN51" s="7">
        <v>27</v>
      </c>
    </row>
    <row r="52" spans="1:40" ht="63" x14ac:dyDescent="0.25">
      <c r="A52" s="38">
        <f t="shared" si="8"/>
        <v>41</v>
      </c>
      <c r="B52" s="44">
        <v>840007</v>
      </c>
      <c r="C52" s="44" t="s">
        <v>392</v>
      </c>
      <c r="D52" s="44" t="s">
        <v>393</v>
      </c>
      <c r="E52" s="12" t="s">
        <v>394</v>
      </c>
      <c r="F52" s="177">
        <v>45</v>
      </c>
      <c r="G52" s="177">
        <v>45</v>
      </c>
      <c r="H52" s="189">
        <v>43</v>
      </c>
      <c r="I52" s="325">
        <v>41</v>
      </c>
      <c r="J52" s="177">
        <v>41</v>
      </c>
      <c r="K52" s="221">
        <v>40</v>
      </c>
      <c r="L52" s="177">
        <f t="shared" si="9"/>
        <v>42</v>
      </c>
      <c r="M52" s="221">
        <v>43</v>
      </c>
      <c r="N52" s="219">
        <f t="shared" si="13"/>
        <v>43</v>
      </c>
      <c r="O52" s="219">
        <v>43</v>
      </c>
      <c r="P52" s="219">
        <v>43</v>
      </c>
      <c r="Q52" s="278"/>
      <c r="R52" s="278"/>
      <c r="S52" s="278"/>
      <c r="T52" s="101">
        <f t="shared" si="14"/>
        <v>43.25</v>
      </c>
      <c r="U52" s="100"/>
      <c r="V52" s="198"/>
      <c r="W52" s="197">
        <v>45</v>
      </c>
      <c r="X52" s="198">
        <v>45</v>
      </c>
      <c r="Y52" s="198">
        <v>43</v>
      </c>
      <c r="Z52" s="7">
        <v>40</v>
      </c>
      <c r="AA52" s="7">
        <v>43</v>
      </c>
      <c r="AB52" s="7">
        <v>43</v>
      </c>
      <c r="AC52" s="7">
        <v>43</v>
      </c>
      <c r="AD52" s="112">
        <f t="shared" si="15"/>
        <v>0</v>
      </c>
      <c r="AE52" s="112">
        <f t="shared" si="16"/>
        <v>0</v>
      </c>
      <c r="AF52" s="112">
        <f t="shared" si="17"/>
        <v>-2</v>
      </c>
      <c r="AG52" s="112">
        <f t="shared" si="18"/>
        <v>2</v>
      </c>
      <c r="AH52" s="112">
        <f t="shared" si="19"/>
        <v>0</v>
      </c>
      <c r="AI52" s="112">
        <f t="shared" si="20"/>
        <v>0</v>
      </c>
      <c r="AJ52" s="112">
        <f t="shared" si="21"/>
        <v>0</v>
      </c>
      <c r="AK52" s="3"/>
      <c r="AL52" s="7">
        <f t="shared" si="10"/>
        <v>41</v>
      </c>
      <c r="AM52" s="7">
        <v>830003</v>
      </c>
      <c r="AN52" s="7">
        <v>12</v>
      </c>
    </row>
    <row r="53" spans="1:40" ht="47.25" x14ac:dyDescent="0.25">
      <c r="A53" s="38">
        <f t="shared" si="8"/>
        <v>42</v>
      </c>
      <c r="B53" s="44">
        <v>850006</v>
      </c>
      <c r="C53" s="44" t="s">
        <v>395</v>
      </c>
      <c r="D53" s="44" t="s">
        <v>396</v>
      </c>
      <c r="E53" s="12" t="s">
        <v>397</v>
      </c>
      <c r="F53" s="177">
        <v>78</v>
      </c>
      <c r="G53" s="177">
        <v>78</v>
      </c>
      <c r="H53" s="189">
        <v>82</v>
      </c>
      <c r="I53" s="325">
        <v>74</v>
      </c>
      <c r="J53" s="177">
        <v>74</v>
      </c>
      <c r="K53" s="221">
        <v>91</v>
      </c>
      <c r="L53" s="177">
        <f t="shared" si="9"/>
        <v>99</v>
      </c>
      <c r="M53" s="221">
        <v>82</v>
      </c>
      <c r="N53" s="219">
        <f t="shared" si="13"/>
        <v>82</v>
      </c>
      <c r="O53" s="219">
        <v>82</v>
      </c>
      <c r="P53" s="219">
        <v>82</v>
      </c>
      <c r="Q53" s="278"/>
      <c r="R53" s="278"/>
      <c r="S53" s="278"/>
      <c r="T53" s="101">
        <f t="shared" si="14"/>
        <v>82.25</v>
      </c>
      <c r="U53" s="100"/>
      <c r="V53" s="198"/>
      <c r="W53" s="197">
        <v>78</v>
      </c>
      <c r="X53" s="198">
        <v>78</v>
      </c>
      <c r="Y53" s="198">
        <v>82</v>
      </c>
      <c r="Z53" s="7">
        <v>91</v>
      </c>
      <c r="AA53" s="7">
        <v>82</v>
      </c>
      <c r="AB53" s="7">
        <v>82</v>
      </c>
      <c r="AC53" s="7">
        <v>82</v>
      </c>
      <c r="AD53" s="112">
        <f t="shared" si="15"/>
        <v>0</v>
      </c>
      <c r="AE53" s="112">
        <f t="shared" si="16"/>
        <v>0</v>
      </c>
      <c r="AF53" s="112">
        <f t="shared" si="17"/>
        <v>-8</v>
      </c>
      <c r="AG53" s="112">
        <f t="shared" si="18"/>
        <v>8</v>
      </c>
      <c r="AH53" s="112">
        <f t="shared" si="19"/>
        <v>0</v>
      </c>
      <c r="AI53" s="112">
        <f t="shared" si="20"/>
        <v>0</v>
      </c>
      <c r="AJ53" s="112">
        <f t="shared" si="21"/>
        <v>0</v>
      </c>
      <c r="AK53" s="3"/>
      <c r="AL53" s="7">
        <f t="shared" si="10"/>
        <v>74</v>
      </c>
      <c r="AM53" s="7">
        <v>830005</v>
      </c>
      <c r="AN53" s="7">
        <v>31</v>
      </c>
    </row>
    <row r="54" spans="1:40" ht="63" x14ac:dyDescent="0.25">
      <c r="A54" s="38">
        <f t="shared" si="8"/>
        <v>43</v>
      </c>
      <c r="B54" s="44">
        <v>860009</v>
      </c>
      <c r="C54" s="44" t="s">
        <v>398</v>
      </c>
      <c r="D54" s="44" t="s">
        <v>399</v>
      </c>
      <c r="E54" s="12" t="s">
        <v>400</v>
      </c>
      <c r="F54" s="177">
        <v>53</v>
      </c>
      <c r="G54" s="177">
        <v>53</v>
      </c>
      <c r="H54" s="189">
        <v>57</v>
      </c>
      <c r="I54" s="325">
        <v>52</v>
      </c>
      <c r="J54" s="177">
        <v>52</v>
      </c>
      <c r="K54" s="221">
        <v>59</v>
      </c>
      <c r="L54" s="177">
        <f t="shared" si="9"/>
        <v>64</v>
      </c>
      <c r="M54" s="308">
        <v>55</v>
      </c>
      <c r="N54" s="219">
        <v>55.4</v>
      </c>
      <c r="O54" s="219">
        <v>55</v>
      </c>
      <c r="P54" s="219">
        <v>55</v>
      </c>
      <c r="Q54" s="278"/>
      <c r="R54" s="278"/>
      <c r="S54" s="278"/>
      <c r="T54" s="101">
        <f t="shared" si="14"/>
        <v>55.5</v>
      </c>
      <c r="U54" s="100"/>
      <c r="V54" s="198"/>
      <c r="W54" s="197">
        <v>53</v>
      </c>
      <c r="X54" s="198">
        <v>53</v>
      </c>
      <c r="Y54" s="198">
        <v>57</v>
      </c>
      <c r="Z54" s="7">
        <v>59</v>
      </c>
      <c r="AA54" s="7">
        <v>55</v>
      </c>
      <c r="AB54" s="7">
        <v>55</v>
      </c>
      <c r="AC54" s="7">
        <v>55</v>
      </c>
      <c r="AD54" s="112">
        <f t="shared" si="15"/>
        <v>0</v>
      </c>
      <c r="AE54" s="112">
        <f t="shared" si="16"/>
        <v>0</v>
      </c>
      <c r="AF54" s="112">
        <f t="shared" si="17"/>
        <v>-5</v>
      </c>
      <c r="AG54" s="112">
        <f t="shared" si="18"/>
        <v>5</v>
      </c>
      <c r="AH54" s="112">
        <f t="shared" si="19"/>
        <v>0.39999999999999858</v>
      </c>
      <c r="AI54" s="112">
        <f t="shared" si="20"/>
        <v>0</v>
      </c>
      <c r="AJ54" s="112">
        <f t="shared" si="21"/>
        <v>0</v>
      </c>
      <c r="AK54" s="3"/>
      <c r="AL54" s="7">
        <f t="shared" si="10"/>
        <v>52</v>
      </c>
      <c r="AM54" s="7">
        <v>840007</v>
      </c>
      <c r="AN54" s="7">
        <v>41</v>
      </c>
    </row>
    <row r="55" spans="1:40" ht="78.75" customHeight="1" x14ac:dyDescent="0.25">
      <c r="A55" s="38">
        <f t="shared" si="8"/>
        <v>44</v>
      </c>
      <c r="B55" s="44">
        <v>870004</v>
      </c>
      <c r="C55" s="44" t="s">
        <v>401</v>
      </c>
      <c r="D55" s="44" t="s">
        <v>402</v>
      </c>
      <c r="E55" s="12" t="s">
        <v>403</v>
      </c>
      <c r="F55" s="177">
        <v>60</v>
      </c>
      <c r="G55" s="177">
        <v>60</v>
      </c>
      <c r="H55" s="189">
        <v>61</v>
      </c>
      <c r="I55" s="325">
        <v>58</v>
      </c>
      <c r="J55" s="177">
        <v>58</v>
      </c>
      <c r="K55" s="221">
        <v>64</v>
      </c>
      <c r="L55" s="177">
        <f t="shared" si="9"/>
        <v>67</v>
      </c>
      <c r="M55" s="221">
        <v>61</v>
      </c>
      <c r="N55" s="219">
        <f t="shared" ref="N55:N63" si="22">ROUND((F55+G55+J55+L55)/4,0)</f>
        <v>61</v>
      </c>
      <c r="O55" s="219">
        <v>61</v>
      </c>
      <c r="P55" s="219">
        <v>61</v>
      </c>
      <c r="Q55" s="278"/>
      <c r="R55" s="278"/>
      <c r="S55" s="278"/>
      <c r="T55" s="101">
        <f t="shared" si="14"/>
        <v>61.25</v>
      </c>
      <c r="U55" s="100"/>
      <c r="V55" s="198"/>
      <c r="W55" s="197">
        <v>60</v>
      </c>
      <c r="X55" s="198">
        <v>60</v>
      </c>
      <c r="Y55" s="198">
        <v>61</v>
      </c>
      <c r="Z55" s="7">
        <v>64</v>
      </c>
      <c r="AA55" s="7">
        <v>61</v>
      </c>
      <c r="AB55" s="7">
        <v>61</v>
      </c>
      <c r="AC55" s="7">
        <v>61</v>
      </c>
      <c r="AD55" s="112">
        <f t="shared" si="15"/>
        <v>0</v>
      </c>
      <c r="AE55" s="112">
        <f t="shared" si="16"/>
        <v>0</v>
      </c>
      <c r="AF55" s="112">
        <f t="shared" si="17"/>
        <v>-3</v>
      </c>
      <c r="AG55" s="112">
        <f t="shared" si="18"/>
        <v>3</v>
      </c>
      <c r="AH55" s="112">
        <f t="shared" si="19"/>
        <v>0</v>
      </c>
      <c r="AI55" s="112">
        <f t="shared" si="20"/>
        <v>0</v>
      </c>
      <c r="AJ55" s="112">
        <f t="shared" si="21"/>
        <v>0</v>
      </c>
      <c r="AK55" s="3"/>
      <c r="AL55" s="7">
        <f t="shared" si="10"/>
        <v>58</v>
      </c>
      <c r="AM55" s="7">
        <v>850006</v>
      </c>
      <c r="AN55" s="7">
        <v>74</v>
      </c>
    </row>
    <row r="56" spans="1:40" ht="78.75" customHeight="1" x14ac:dyDescent="0.25">
      <c r="A56" s="38">
        <f t="shared" si="8"/>
        <v>45</v>
      </c>
      <c r="B56" s="44">
        <v>880007</v>
      </c>
      <c r="C56" s="44" t="s">
        <v>279</v>
      </c>
      <c r="D56" s="44" t="s">
        <v>280</v>
      </c>
      <c r="E56" s="12" t="s">
        <v>281</v>
      </c>
      <c r="F56" s="177">
        <v>26</v>
      </c>
      <c r="G56" s="177">
        <v>25</v>
      </c>
      <c r="H56" s="189">
        <v>22</v>
      </c>
      <c r="I56" s="325">
        <v>28</v>
      </c>
      <c r="J56" s="177">
        <v>28</v>
      </c>
      <c r="K56" s="221">
        <v>23</v>
      </c>
      <c r="L56" s="177">
        <f t="shared" si="9"/>
        <v>17</v>
      </c>
      <c r="M56" s="221">
        <v>24</v>
      </c>
      <c r="N56" s="219">
        <f t="shared" si="22"/>
        <v>24</v>
      </c>
      <c r="O56" s="219">
        <v>24</v>
      </c>
      <c r="P56" s="219">
        <v>24</v>
      </c>
      <c r="Q56" s="278"/>
      <c r="R56" s="278"/>
      <c r="S56" s="278"/>
      <c r="T56" s="101">
        <f t="shared" si="14"/>
        <v>24</v>
      </c>
      <c r="U56" s="100"/>
      <c r="V56" s="198"/>
      <c r="W56" s="197">
        <v>26</v>
      </c>
      <c r="X56" s="198">
        <v>25</v>
      </c>
      <c r="Y56" s="198">
        <v>22</v>
      </c>
      <c r="Z56" s="7">
        <v>23</v>
      </c>
      <c r="AA56" s="7">
        <v>24</v>
      </c>
      <c r="AB56" s="7">
        <v>24</v>
      </c>
      <c r="AC56" s="7">
        <v>24</v>
      </c>
      <c r="AD56" s="112">
        <f t="shared" si="15"/>
        <v>0</v>
      </c>
      <c r="AE56" s="112">
        <f t="shared" si="16"/>
        <v>0</v>
      </c>
      <c r="AF56" s="112">
        <f t="shared" si="17"/>
        <v>6</v>
      </c>
      <c r="AG56" s="112">
        <f t="shared" si="18"/>
        <v>-6</v>
      </c>
      <c r="AH56" s="112">
        <f t="shared" si="19"/>
        <v>0</v>
      </c>
      <c r="AI56" s="112">
        <f t="shared" si="20"/>
        <v>0</v>
      </c>
      <c r="AJ56" s="112">
        <f t="shared" si="21"/>
        <v>0</v>
      </c>
      <c r="AK56" s="3"/>
      <c r="AL56" s="7">
        <f t="shared" si="10"/>
        <v>28</v>
      </c>
      <c r="AM56" s="7">
        <v>860009</v>
      </c>
      <c r="AN56" s="7">
        <v>52</v>
      </c>
    </row>
    <row r="57" spans="1:40" ht="78.75" x14ac:dyDescent="0.25">
      <c r="A57" s="38">
        <f t="shared" si="8"/>
        <v>46</v>
      </c>
      <c r="B57" s="44">
        <v>880010</v>
      </c>
      <c r="C57" s="44" t="s">
        <v>404</v>
      </c>
      <c r="D57" s="44" t="s">
        <v>405</v>
      </c>
      <c r="E57" s="12" t="s">
        <v>406</v>
      </c>
      <c r="F57" s="177">
        <v>40</v>
      </c>
      <c r="G57" s="177">
        <v>45</v>
      </c>
      <c r="H57" s="189">
        <v>51</v>
      </c>
      <c r="I57" s="325">
        <v>46</v>
      </c>
      <c r="J57" s="177">
        <v>46</v>
      </c>
      <c r="K57" s="221">
        <v>56</v>
      </c>
      <c r="L57" s="177">
        <f t="shared" si="9"/>
        <v>61</v>
      </c>
      <c r="M57" s="221">
        <v>48</v>
      </c>
      <c r="N57" s="219">
        <f t="shared" si="22"/>
        <v>48</v>
      </c>
      <c r="O57" s="219">
        <v>48</v>
      </c>
      <c r="P57" s="219">
        <v>48</v>
      </c>
      <c r="Q57" s="278"/>
      <c r="R57" s="278"/>
      <c r="S57" s="278"/>
      <c r="T57" s="101">
        <f t="shared" si="14"/>
        <v>48</v>
      </c>
      <c r="U57" s="100"/>
      <c r="V57" s="7"/>
      <c r="W57" s="197">
        <v>40</v>
      </c>
      <c r="X57" s="198">
        <v>45</v>
      </c>
      <c r="Y57" s="198">
        <v>51</v>
      </c>
      <c r="Z57" s="7">
        <v>56</v>
      </c>
      <c r="AA57" s="7">
        <v>48</v>
      </c>
      <c r="AB57" s="7">
        <v>48</v>
      </c>
      <c r="AC57" s="7">
        <v>48</v>
      </c>
      <c r="AD57" s="112">
        <f t="shared" si="15"/>
        <v>0</v>
      </c>
      <c r="AE57" s="112">
        <f t="shared" si="16"/>
        <v>0</v>
      </c>
      <c r="AF57" s="112">
        <f t="shared" si="17"/>
        <v>-5</v>
      </c>
      <c r="AG57" s="112">
        <f t="shared" si="18"/>
        <v>5</v>
      </c>
      <c r="AH57" s="112">
        <f t="shared" si="19"/>
        <v>0</v>
      </c>
      <c r="AI57" s="112">
        <f t="shared" si="20"/>
        <v>0</v>
      </c>
      <c r="AJ57" s="112">
        <f t="shared" si="21"/>
        <v>0</v>
      </c>
      <c r="AK57" s="3"/>
      <c r="AL57" s="7">
        <f t="shared" si="10"/>
        <v>46</v>
      </c>
      <c r="AM57" s="7">
        <v>870004</v>
      </c>
      <c r="AN57" s="7">
        <v>58</v>
      </c>
    </row>
    <row r="58" spans="1:40" ht="63" x14ac:dyDescent="0.25">
      <c r="A58" s="38">
        <f t="shared" si="8"/>
        <v>47</v>
      </c>
      <c r="B58" s="44">
        <v>890011</v>
      </c>
      <c r="C58" s="44" t="s">
        <v>407</v>
      </c>
      <c r="D58" s="44" t="s">
        <v>408</v>
      </c>
      <c r="E58" s="12" t="s">
        <v>409</v>
      </c>
      <c r="F58" s="177">
        <v>49</v>
      </c>
      <c r="G58" s="177">
        <v>49</v>
      </c>
      <c r="H58" s="189">
        <v>49</v>
      </c>
      <c r="I58" s="325">
        <v>48</v>
      </c>
      <c r="J58" s="177">
        <v>48</v>
      </c>
      <c r="K58" s="221">
        <v>48</v>
      </c>
      <c r="L58" s="177">
        <f t="shared" si="9"/>
        <v>49</v>
      </c>
      <c r="M58" s="221">
        <v>49</v>
      </c>
      <c r="N58" s="219">
        <f t="shared" si="22"/>
        <v>49</v>
      </c>
      <c r="O58" s="219">
        <v>49</v>
      </c>
      <c r="P58" s="219">
        <v>49</v>
      </c>
      <c r="Q58" s="278"/>
      <c r="R58" s="278"/>
      <c r="S58" s="278"/>
      <c r="T58" s="101">
        <f t="shared" si="14"/>
        <v>48.75</v>
      </c>
      <c r="U58" s="100"/>
      <c r="V58" s="198"/>
      <c r="W58" s="197">
        <v>49</v>
      </c>
      <c r="X58" s="198">
        <v>49</v>
      </c>
      <c r="Y58" s="198">
        <v>49</v>
      </c>
      <c r="Z58" s="7">
        <v>48</v>
      </c>
      <c r="AA58" s="7">
        <v>49</v>
      </c>
      <c r="AB58" s="7">
        <v>49</v>
      </c>
      <c r="AC58" s="7">
        <v>49</v>
      </c>
      <c r="AD58" s="112">
        <f t="shared" si="15"/>
        <v>0</v>
      </c>
      <c r="AE58" s="112">
        <f t="shared" si="16"/>
        <v>0</v>
      </c>
      <c r="AF58" s="112">
        <f t="shared" si="17"/>
        <v>-1</v>
      </c>
      <c r="AG58" s="112">
        <f t="shared" si="18"/>
        <v>1</v>
      </c>
      <c r="AH58" s="112">
        <f t="shared" si="19"/>
        <v>0</v>
      </c>
      <c r="AI58" s="112">
        <f t="shared" si="20"/>
        <v>0</v>
      </c>
      <c r="AJ58" s="112">
        <f t="shared" si="21"/>
        <v>0</v>
      </c>
      <c r="AK58" s="3"/>
      <c r="AL58" s="7">
        <f t="shared" si="10"/>
        <v>48</v>
      </c>
      <c r="AM58" s="7">
        <v>880007</v>
      </c>
      <c r="AN58" s="7">
        <v>28</v>
      </c>
    </row>
    <row r="59" spans="1:40" ht="47.25" x14ac:dyDescent="0.25">
      <c r="A59" s="38">
        <f t="shared" si="8"/>
        <v>48</v>
      </c>
      <c r="B59" s="44">
        <v>900003</v>
      </c>
      <c r="C59" s="44" t="s">
        <v>410</v>
      </c>
      <c r="D59" s="44" t="s">
        <v>411</v>
      </c>
      <c r="E59" s="12" t="s">
        <v>412</v>
      </c>
      <c r="F59" s="177">
        <v>94</v>
      </c>
      <c r="G59" s="177">
        <v>94</v>
      </c>
      <c r="H59" s="189">
        <v>105</v>
      </c>
      <c r="I59" s="325">
        <v>96</v>
      </c>
      <c r="J59" s="177">
        <v>96</v>
      </c>
      <c r="K59" s="221">
        <v>124</v>
      </c>
      <c r="L59" s="177">
        <f t="shared" si="9"/>
        <v>133</v>
      </c>
      <c r="M59" s="221">
        <v>104</v>
      </c>
      <c r="N59" s="219">
        <f t="shared" si="22"/>
        <v>104</v>
      </c>
      <c r="O59" s="219">
        <v>104</v>
      </c>
      <c r="P59" s="219">
        <v>104</v>
      </c>
      <c r="Q59" s="278"/>
      <c r="R59" s="278"/>
      <c r="S59" s="278"/>
      <c r="T59" s="101">
        <f t="shared" si="14"/>
        <v>104.25</v>
      </c>
      <c r="U59" s="100"/>
      <c r="V59" s="198"/>
      <c r="W59" s="197">
        <v>94</v>
      </c>
      <c r="X59" s="198">
        <v>94</v>
      </c>
      <c r="Y59" s="198">
        <v>105</v>
      </c>
      <c r="Z59" s="7">
        <v>124</v>
      </c>
      <c r="AA59" s="7">
        <v>104</v>
      </c>
      <c r="AB59" s="7">
        <v>104</v>
      </c>
      <c r="AC59" s="7">
        <v>104</v>
      </c>
      <c r="AD59" s="112">
        <f t="shared" si="15"/>
        <v>0</v>
      </c>
      <c r="AE59" s="112">
        <f t="shared" si="16"/>
        <v>0</v>
      </c>
      <c r="AF59" s="112">
        <f t="shared" si="17"/>
        <v>-9</v>
      </c>
      <c r="AG59" s="112">
        <f t="shared" si="18"/>
        <v>9</v>
      </c>
      <c r="AH59" s="112">
        <f t="shared" si="19"/>
        <v>0</v>
      </c>
      <c r="AI59" s="112">
        <f t="shared" si="20"/>
        <v>0</v>
      </c>
      <c r="AJ59" s="112">
        <f t="shared" si="21"/>
        <v>0</v>
      </c>
      <c r="AK59" s="3"/>
      <c r="AL59" s="7">
        <f t="shared" si="10"/>
        <v>96</v>
      </c>
      <c r="AM59" s="7">
        <v>880010</v>
      </c>
      <c r="AN59" s="7">
        <v>46</v>
      </c>
    </row>
    <row r="60" spans="1:40" ht="47.25" x14ac:dyDescent="0.25">
      <c r="A60" s="38">
        <f t="shared" si="8"/>
        <v>49</v>
      </c>
      <c r="B60" s="44">
        <v>910009</v>
      </c>
      <c r="C60" s="44" t="s">
        <v>413</v>
      </c>
      <c r="D60" s="44" t="s">
        <v>414</v>
      </c>
      <c r="E60" s="12" t="s">
        <v>534</v>
      </c>
      <c r="F60" s="177">
        <v>103</v>
      </c>
      <c r="G60" s="177">
        <v>103</v>
      </c>
      <c r="H60" s="189">
        <v>100</v>
      </c>
      <c r="I60" s="325">
        <v>105</v>
      </c>
      <c r="J60" s="177">
        <v>105</v>
      </c>
      <c r="K60" s="221">
        <v>93</v>
      </c>
      <c r="L60" s="177">
        <f t="shared" si="9"/>
        <v>88</v>
      </c>
      <c r="M60" s="221">
        <v>100</v>
      </c>
      <c r="N60" s="219">
        <f t="shared" si="22"/>
        <v>100</v>
      </c>
      <c r="O60" s="219">
        <v>100</v>
      </c>
      <c r="P60" s="219">
        <v>100</v>
      </c>
      <c r="Q60" s="278"/>
      <c r="R60" s="278"/>
      <c r="S60" s="278"/>
      <c r="T60" s="101">
        <f t="shared" si="14"/>
        <v>99.75</v>
      </c>
      <c r="U60" s="100"/>
      <c r="V60" s="198"/>
      <c r="W60" s="197">
        <v>103</v>
      </c>
      <c r="X60" s="198">
        <v>103</v>
      </c>
      <c r="Y60" s="198">
        <v>100</v>
      </c>
      <c r="Z60" s="7">
        <v>93</v>
      </c>
      <c r="AA60" s="7">
        <v>100</v>
      </c>
      <c r="AB60" s="7">
        <v>100</v>
      </c>
      <c r="AC60" s="7">
        <v>100</v>
      </c>
      <c r="AD60" s="112">
        <f t="shared" si="15"/>
        <v>0</v>
      </c>
      <c r="AE60" s="112">
        <f t="shared" si="16"/>
        <v>0</v>
      </c>
      <c r="AF60" s="112">
        <f t="shared" si="17"/>
        <v>5</v>
      </c>
      <c r="AG60" s="112">
        <f t="shared" si="18"/>
        <v>-5</v>
      </c>
      <c r="AH60" s="112">
        <f t="shared" si="19"/>
        <v>0</v>
      </c>
      <c r="AI60" s="112">
        <f t="shared" si="20"/>
        <v>0</v>
      </c>
      <c r="AJ60" s="112">
        <f t="shared" si="21"/>
        <v>0</v>
      </c>
      <c r="AK60" s="3"/>
      <c r="AL60" s="7">
        <f t="shared" si="10"/>
        <v>105</v>
      </c>
      <c r="AM60" s="7">
        <v>890011</v>
      </c>
      <c r="AN60" s="7">
        <v>48</v>
      </c>
    </row>
    <row r="61" spans="1:40" ht="63" x14ac:dyDescent="0.25">
      <c r="A61" s="38">
        <f t="shared" si="8"/>
        <v>50</v>
      </c>
      <c r="B61" s="44">
        <v>920001</v>
      </c>
      <c r="C61" s="44" t="s">
        <v>416</v>
      </c>
      <c r="D61" s="44" t="s">
        <v>417</v>
      </c>
      <c r="E61" s="12" t="s">
        <v>418</v>
      </c>
      <c r="F61" s="177">
        <v>46</v>
      </c>
      <c r="G61" s="177">
        <v>46</v>
      </c>
      <c r="H61" s="189">
        <v>48</v>
      </c>
      <c r="I61" s="325">
        <v>46</v>
      </c>
      <c r="J61" s="177">
        <v>46</v>
      </c>
      <c r="K61" s="221">
        <v>52</v>
      </c>
      <c r="L61" s="177">
        <f t="shared" si="9"/>
        <v>54</v>
      </c>
      <c r="M61" s="221">
        <v>48</v>
      </c>
      <c r="N61" s="219">
        <f t="shared" si="22"/>
        <v>48</v>
      </c>
      <c r="O61" s="219">
        <v>48</v>
      </c>
      <c r="P61" s="219">
        <v>48</v>
      </c>
      <c r="Q61" s="278"/>
      <c r="R61" s="278"/>
      <c r="S61" s="278"/>
      <c r="T61" s="101">
        <f t="shared" si="14"/>
        <v>48</v>
      </c>
      <c r="U61" s="100"/>
      <c r="V61" s="198"/>
      <c r="W61" s="197">
        <v>46</v>
      </c>
      <c r="X61" s="198">
        <v>46</v>
      </c>
      <c r="Y61" s="198">
        <v>48</v>
      </c>
      <c r="Z61" s="7">
        <v>52</v>
      </c>
      <c r="AA61" s="7">
        <v>48</v>
      </c>
      <c r="AB61" s="7">
        <v>48</v>
      </c>
      <c r="AC61" s="7">
        <v>48</v>
      </c>
      <c r="AD61" s="112">
        <f t="shared" si="15"/>
        <v>0</v>
      </c>
      <c r="AE61" s="112">
        <f t="shared" si="16"/>
        <v>0</v>
      </c>
      <c r="AF61" s="112">
        <f t="shared" si="17"/>
        <v>-2</v>
      </c>
      <c r="AG61" s="112">
        <f t="shared" si="18"/>
        <v>2</v>
      </c>
      <c r="AH61" s="112">
        <f t="shared" si="19"/>
        <v>0</v>
      </c>
      <c r="AI61" s="112">
        <f t="shared" si="20"/>
        <v>0</v>
      </c>
      <c r="AJ61" s="112">
        <f t="shared" si="21"/>
        <v>0</v>
      </c>
      <c r="AK61" s="3"/>
      <c r="AL61" s="7">
        <f t="shared" si="10"/>
        <v>46</v>
      </c>
      <c r="AM61" s="7">
        <v>900003</v>
      </c>
      <c r="AN61" s="7">
        <v>96</v>
      </c>
    </row>
    <row r="62" spans="1:40" ht="47.25" x14ac:dyDescent="0.25">
      <c r="A62" s="38">
        <f t="shared" si="8"/>
        <v>51</v>
      </c>
      <c r="B62" s="44">
        <v>920007</v>
      </c>
      <c r="C62" s="44" t="s">
        <v>535</v>
      </c>
      <c r="D62" s="44" t="s">
        <v>536</v>
      </c>
      <c r="E62" s="12" t="s">
        <v>537</v>
      </c>
      <c r="F62" s="177">
        <v>532</v>
      </c>
      <c r="G62" s="177">
        <v>522</v>
      </c>
      <c r="H62" s="189">
        <v>547</v>
      </c>
      <c r="I62" s="325">
        <v>540</v>
      </c>
      <c r="J62" s="177">
        <v>540</v>
      </c>
      <c r="K62" s="221">
        <v>500</v>
      </c>
      <c r="L62" s="177">
        <f t="shared" si="9"/>
        <v>507</v>
      </c>
      <c r="M62" s="221">
        <v>525</v>
      </c>
      <c r="N62" s="219">
        <f t="shared" si="22"/>
        <v>525</v>
      </c>
      <c r="O62" s="219">
        <v>525</v>
      </c>
      <c r="P62" s="219">
        <v>525</v>
      </c>
      <c r="Q62" s="278"/>
      <c r="R62" s="278"/>
      <c r="S62" s="278"/>
      <c r="T62" s="101">
        <f t="shared" si="14"/>
        <v>525.25</v>
      </c>
      <c r="U62" s="100"/>
      <c r="V62" s="198"/>
      <c r="W62" s="197">
        <v>532</v>
      </c>
      <c r="X62" s="198">
        <v>522</v>
      </c>
      <c r="Y62" s="198">
        <v>547</v>
      </c>
      <c r="Z62" s="7">
        <v>500</v>
      </c>
      <c r="AA62" s="7">
        <v>525</v>
      </c>
      <c r="AB62" s="7">
        <v>525</v>
      </c>
      <c r="AC62" s="7">
        <v>525</v>
      </c>
      <c r="AD62" s="112">
        <f t="shared" si="15"/>
        <v>0</v>
      </c>
      <c r="AE62" s="112">
        <f t="shared" si="16"/>
        <v>0</v>
      </c>
      <c r="AF62" s="112">
        <f t="shared" si="17"/>
        <v>-7</v>
      </c>
      <c r="AG62" s="112">
        <f t="shared" si="18"/>
        <v>7</v>
      </c>
      <c r="AH62" s="112">
        <f t="shared" si="19"/>
        <v>0</v>
      </c>
      <c r="AI62" s="112">
        <f t="shared" si="20"/>
        <v>0</v>
      </c>
      <c r="AJ62" s="112">
        <f t="shared" si="21"/>
        <v>0</v>
      </c>
      <c r="AK62" s="3"/>
      <c r="AL62" s="7">
        <f t="shared" si="10"/>
        <v>540</v>
      </c>
      <c r="AM62" s="7">
        <v>900401</v>
      </c>
      <c r="AN62" s="7">
        <v>2</v>
      </c>
    </row>
    <row r="63" spans="1:40" ht="47.25" x14ac:dyDescent="0.25">
      <c r="A63" s="38">
        <f t="shared" si="8"/>
        <v>52</v>
      </c>
      <c r="B63" s="44">
        <v>930004</v>
      </c>
      <c r="C63" s="44" t="s">
        <v>419</v>
      </c>
      <c r="D63" s="44" t="s">
        <v>420</v>
      </c>
      <c r="E63" s="12" t="s">
        <v>421</v>
      </c>
      <c r="F63" s="177">
        <v>89</v>
      </c>
      <c r="G63" s="177">
        <v>89</v>
      </c>
      <c r="H63" s="189">
        <v>88</v>
      </c>
      <c r="I63" s="325">
        <v>86</v>
      </c>
      <c r="J63" s="177">
        <v>86</v>
      </c>
      <c r="K63" s="221">
        <v>85</v>
      </c>
      <c r="L63" s="177">
        <f t="shared" si="9"/>
        <v>87</v>
      </c>
      <c r="M63" s="221">
        <v>88</v>
      </c>
      <c r="N63" s="219">
        <f t="shared" si="22"/>
        <v>88</v>
      </c>
      <c r="O63" s="219">
        <v>88</v>
      </c>
      <c r="P63" s="219">
        <v>88</v>
      </c>
      <c r="Q63" s="278"/>
      <c r="R63" s="278"/>
      <c r="S63" s="278"/>
      <c r="T63" s="101">
        <f t="shared" si="14"/>
        <v>87.75</v>
      </c>
      <c r="U63" s="100"/>
      <c r="V63" s="198"/>
      <c r="W63" s="197">
        <v>89</v>
      </c>
      <c r="X63" s="198">
        <v>89</v>
      </c>
      <c r="Y63" s="198">
        <v>88</v>
      </c>
      <c r="Z63" s="7">
        <v>85</v>
      </c>
      <c r="AA63" s="7">
        <v>88</v>
      </c>
      <c r="AB63" s="7">
        <v>88</v>
      </c>
      <c r="AC63" s="7">
        <v>88</v>
      </c>
      <c r="AD63" s="112">
        <f t="shared" si="15"/>
        <v>0</v>
      </c>
      <c r="AE63" s="112">
        <f t="shared" si="16"/>
        <v>0</v>
      </c>
      <c r="AF63" s="112">
        <f t="shared" si="17"/>
        <v>-2</v>
      </c>
      <c r="AG63" s="112">
        <f t="shared" si="18"/>
        <v>2</v>
      </c>
      <c r="AH63" s="112">
        <f t="shared" si="19"/>
        <v>0</v>
      </c>
      <c r="AI63" s="112">
        <f t="shared" si="20"/>
        <v>0</v>
      </c>
      <c r="AJ63" s="112">
        <f t="shared" si="21"/>
        <v>0</v>
      </c>
      <c r="AK63" s="3"/>
      <c r="AL63" s="7">
        <f t="shared" si="10"/>
        <v>86</v>
      </c>
      <c r="AM63" s="7">
        <v>910009</v>
      </c>
      <c r="AN63" s="7">
        <v>105</v>
      </c>
    </row>
    <row r="64" spans="1:40" ht="63" x14ac:dyDescent="0.25">
      <c r="A64" s="38">
        <f t="shared" si="8"/>
        <v>53</v>
      </c>
      <c r="B64" s="44">
        <v>940064</v>
      </c>
      <c r="C64" s="44" t="s">
        <v>422</v>
      </c>
      <c r="D64" s="44" t="s">
        <v>423</v>
      </c>
      <c r="E64" s="12" t="s">
        <v>424</v>
      </c>
      <c r="F64" s="177">
        <v>142</v>
      </c>
      <c r="G64" s="177">
        <v>142</v>
      </c>
      <c r="H64" s="189">
        <v>150</v>
      </c>
      <c r="I64" s="325">
        <v>143</v>
      </c>
      <c r="J64" s="177">
        <v>143</v>
      </c>
      <c r="K64" s="221">
        <v>152</v>
      </c>
      <c r="L64" s="177">
        <f t="shared" si="9"/>
        <v>159</v>
      </c>
      <c r="M64" s="308">
        <v>146</v>
      </c>
      <c r="N64" s="219">
        <v>146.4</v>
      </c>
      <c r="O64" s="219">
        <v>146</v>
      </c>
      <c r="P64" s="219">
        <v>146</v>
      </c>
      <c r="Q64" s="278"/>
      <c r="R64" s="278"/>
      <c r="S64" s="278"/>
      <c r="T64" s="101">
        <f t="shared" si="14"/>
        <v>146.5</v>
      </c>
      <c r="U64" s="100"/>
      <c r="V64" s="198"/>
      <c r="W64" s="197">
        <v>142</v>
      </c>
      <c r="X64" s="198">
        <v>142</v>
      </c>
      <c r="Y64" s="198">
        <v>150</v>
      </c>
      <c r="Z64" s="7">
        <v>152</v>
      </c>
      <c r="AA64" s="7">
        <v>146</v>
      </c>
      <c r="AB64" s="7">
        <v>146</v>
      </c>
      <c r="AC64" s="7">
        <v>146</v>
      </c>
      <c r="AD64" s="112">
        <f t="shared" si="15"/>
        <v>0</v>
      </c>
      <c r="AE64" s="112">
        <f t="shared" si="16"/>
        <v>0</v>
      </c>
      <c r="AF64" s="112">
        <f t="shared" si="17"/>
        <v>-7</v>
      </c>
      <c r="AG64" s="112">
        <f t="shared" si="18"/>
        <v>7</v>
      </c>
      <c r="AH64" s="112">
        <f t="shared" si="19"/>
        <v>0.40000000000000568</v>
      </c>
      <c r="AI64" s="112">
        <f t="shared" si="20"/>
        <v>0</v>
      </c>
      <c r="AJ64" s="112">
        <f t="shared" si="21"/>
        <v>0</v>
      </c>
      <c r="AK64" s="3"/>
      <c r="AL64" s="7">
        <f t="shared" si="10"/>
        <v>143</v>
      </c>
      <c r="AM64" s="7">
        <v>910401</v>
      </c>
      <c r="AN64" s="7">
        <v>1</v>
      </c>
    </row>
    <row r="65" spans="1:40" ht="47.25" x14ac:dyDescent="0.25">
      <c r="A65" s="38">
        <f t="shared" si="8"/>
        <v>54</v>
      </c>
      <c r="B65" s="44">
        <v>940065</v>
      </c>
      <c r="C65" s="44" t="s">
        <v>543</v>
      </c>
      <c r="D65" s="44" t="s">
        <v>544</v>
      </c>
      <c r="E65" s="12" t="s">
        <v>545</v>
      </c>
      <c r="F65" s="177">
        <v>242</v>
      </c>
      <c r="G65" s="177">
        <v>240</v>
      </c>
      <c r="H65" s="189">
        <v>247</v>
      </c>
      <c r="I65" s="325">
        <v>244</v>
      </c>
      <c r="J65" s="177">
        <v>244</v>
      </c>
      <c r="K65" s="221">
        <v>260</v>
      </c>
      <c r="L65" s="177">
        <f t="shared" si="9"/>
        <v>263</v>
      </c>
      <c r="M65" s="221">
        <v>247</v>
      </c>
      <c r="N65" s="219">
        <f>ROUND((F65+G65+J65+L65)/4,0)</f>
        <v>247</v>
      </c>
      <c r="O65" s="219">
        <v>247</v>
      </c>
      <c r="P65" s="219">
        <v>247</v>
      </c>
      <c r="Q65" s="278"/>
      <c r="R65" s="278"/>
      <c r="S65" s="278"/>
      <c r="T65" s="101">
        <f t="shared" si="14"/>
        <v>247.25</v>
      </c>
      <c r="U65" s="100"/>
      <c r="V65" s="198"/>
      <c r="W65" s="197">
        <v>242</v>
      </c>
      <c r="X65" s="198">
        <v>240</v>
      </c>
      <c r="Y65" s="198">
        <v>247</v>
      </c>
      <c r="Z65" s="7">
        <v>260</v>
      </c>
      <c r="AA65" s="7">
        <v>247</v>
      </c>
      <c r="AB65" s="7">
        <v>247</v>
      </c>
      <c r="AC65" s="7">
        <v>247</v>
      </c>
      <c r="AD65" s="112">
        <f t="shared" si="15"/>
        <v>0</v>
      </c>
      <c r="AE65" s="112">
        <f t="shared" si="16"/>
        <v>0</v>
      </c>
      <c r="AF65" s="112">
        <f t="shared" si="17"/>
        <v>-3</v>
      </c>
      <c r="AG65" s="112">
        <f t="shared" si="18"/>
        <v>3</v>
      </c>
      <c r="AH65" s="112">
        <f t="shared" si="19"/>
        <v>0</v>
      </c>
      <c r="AI65" s="112">
        <f t="shared" si="20"/>
        <v>0</v>
      </c>
      <c r="AJ65" s="112">
        <f t="shared" si="21"/>
        <v>0</v>
      </c>
      <c r="AK65" s="3"/>
      <c r="AL65" s="7">
        <f t="shared" si="10"/>
        <v>244</v>
      </c>
      <c r="AM65" s="7">
        <v>920001</v>
      </c>
      <c r="AN65" s="7">
        <v>46</v>
      </c>
    </row>
    <row r="66" spans="1:40" ht="47.25" x14ac:dyDescent="0.25">
      <c r="A66" s="38">
        <f t="shared" si="8"/>
        <v>55</v>
      </c>
      <c r="B66" s="44">
        <v>940066</v>
      </c>
      <c r="C66" s="44" t="s">
        <v>538</v>
      </c>
      <c r="D66" s="44" t="s">
        <v>539</v>
      </c>
      <c r="E66" s="12" t="s">
        <v>540</v>
      </c>
      <c r="F66" s="177">
        <v>223</v>
      </c>
      <c r="G66" s="177">
        <v>223</v>
      </c>
      <c r="H66" s="189">
        <v>225</v>
      </c>
      <c r="I66" s="325">
        <v>225</v>
      </c>
      <c r="J66" s="177">
        <v>225</v>
      </c>
      <c r="K66" s="221">
        <v>229</v>
      </c>
      <c r="L66" s="177">
        <f t="shared" si="9"/>
        <v>229</v>
      </c>
      <c r="M66" s="221">
        <v>225</v>
      </c>
      <c r="N66" s="219">
        <f>ROUND((F66+G66+J66+L66)/4,0)</f>
        <v>225</v>
      </c>
      <c r="O66" s="219">
        <v>225</v>
      </c>
      <c r="P66" s="219">
        <v>225</v>
      </c>
      <c r="Q66" s="278"/>
      <c r="R66" s="278"/>
      <c r="S66" s="278"/>
      <c r="T66" s="101">
        <f t="shared" si="14"/>
        <v>225</v>
      </c>
      <c r="U66" s="100"/>
      <c r="V66" s="198"/>
      <c r="W66" s="197">
        <v>223</v>
      </c>
      <c r="X66" s="198">
        <v>223</v>
      </c>
      <c r="Y66" s="198">
        <v>225</v>
      </c>
      <c r="Z66" s="7">
        <v>229</v>
      </c>
      <c r="AA66" s="7">
        <v>225</v>
      </c>
      <c r="AB66" s="7">
        <v>225</v>
      </c>
      <c r="AC66" s="7">
        <v>225</v>
      </c>
      <c r="AD66" s="112">
        <f t="shared" si="15"/>
        <v>0</v>
      </c>
      <c r="AE66" s="112">
        <f t="shared" si="16"/>
        <v>0</v>
      </c>
      <c r="AF66" s="112">
        <f t="shared" si="17"/>
        <v>0</v>
      </c>
      <c r="AG66" s="112">
        <f t="shared" si="18"/>
        <v>0</v>
      </c>
      <c r="AH66" s="112">
        <f t="shared" si="19"/>
        <v>0</v>
      </c>
      <c r="AI66" s="112">
        <f t="shared" si="20"/>
        <v>0</v>
      </c>
      <c r="AJ66" s="112">
        <f t="shared" si="21"/>
        <v>0</v>
      </c>
      <c r="AK66" s="3"/>
      <c r="AL66" s="7">
        <f t="shared" si="10"/>
        <v>225</v>
      </c>
      <c r="AM66" s="7">
        <v>920007</v>
      </c>
      <c r="AN66" s="7">
        <v>540</v>
      </c>
    </row>
    <row r="67" spans="1:40" ht="47.25" x14ac:dyDescent="0.25">
      <c r="A67" s="38">
        <f t="shared" si="8"/>
        <v>56</v>
      </c>
      <c r="B67" s="44">
        <v>940067</v>
      </c>
      <c r="C67" s="44" t="s">
        <v>425</v>
      </c>
      <c r="D67" s="44" t="s">
        <v>426</v>
      </c>
      <c r="E67" s="12" t="s">
        <v>427</v>
      </c>
      <c r="F67" s="177">
        <v>144</v>
      </c>
      <c r="G67" s="177">
        <v>144</v>
      </c>
      <c r="H67" s="189">
        <v>144</v>
      </c>
      <c r="I67" s="325">
        <v>144</v>
      </c>
      <c r="J67" s="177">
        <v>144</v>
      </c>
      <c r="K67" s="221">
        <v>144</v>
      </c>
      <c r="L67" s="177">
        <f t="shared" si="9"/>
        <v>144</v>
      </c>
      <c r="M67" s="221">
        <v>144</v>
      </c>
      <c r="N67" s="219">
        <f>ROUND((F67+G67+J67+L67)/4,0)</f>
        <v>144</v>
      </c>
      <c r="O67" s="219">
        <v>144</v>
      </c>
      <c r="P67" s="219">
        <v>144</v>
      </c>
      <c r="Q67" s="278"/>
      <c r="R67" s="278"/>
      <c r="S67" s="278"/>
      <c r="T67" s="101">
        <f t="shared" si="14"/>
        <v>144</v>
      </c>
      <c r="U67" s="100"/>
      <c r="V67" s="198"/>
      <c r="W67" s="197">
        <v>144</v>
      </c>
      <c r="X67" s="198">
        <v>144</v>
      </c>
      <c r="Y67" s="198">
        <v>144</v>
      </c>
      <c r="Z67" s="7">
        <v>144</v>
      </c>
      <c r="AA67" s="7">
        <v>144</v>
      </c>
      <c r="AB67" s="7">
        <v>144</v>
      </c>
      <c r="AC67" s="7">
        <v>144</v>
      </c>
      <c r="AD67" s="112">
        <f t="shared" si="15"/>
        <v>0</v>
      </c>
      <c r="AE67" s="112">
        <f t="shared" si="16"/>
        <v>0</v>
      </c>
      <c r="AF67" s="112">
        <f t="shared" si="17"/>
        <v>0</v>
      </c>
      <c r="AG67" s="112">
        <f t="shared" si="18"/>
        <v>0</v>
      </c>
      <c r="AH67" s="112">
        <f t="shared" si="19"/>
        <v>0</v>
      </c>
      <c r="AI67" s="112">
        <f t="shared" si="20"/>
        <v>0</v>
      </c>
      <c r="AJ67" s="112">
        <f t="shared" si="21"/>
        <v>0</v>
      </c>
      <c r="AK67" s="3"/>
      <c r="AL67" s="7">
        <f t="shared" si="10"/>
        <v>144</v>
      </c>
      <c r="AM67" s="7">
        <v>930004</v>
      </c>
      <c r="AN67" s="7">
        <v>86</v>
      </c>
    </row>
    <row r="68" spans="1:40" ht="47.25" x14ac:dyDescent="0.25">
      <c r="A68" s="38">
        <f t="shared" si="8"/>
        <v>57</v>
      </c>
      <c r="B68" s="44">
        <v>940069</v>
      </c>
      <c r="C68" s="44" t="s">
        <v>428</v>
      </c>
      <c r="D68" s="44" t="s">
        <v>429</v>
      </c>
      <c r="E68" s="12" t="s">
        <v>430</v>
      </c>
      <c r="F68" s="177">
        <v>152</v>
      </c>
      <c r="G68" s="177">
        <v>152</v>
      </c>
      <c r="H68" s="189">
        <v>154</v>
      </c>
      <c r="I68" s="325">
        <v>152</v>
      </c>
      <c r="J68" s="177">
        <v>152</v>
      </c>
      <c r="K68" s="221">
        <v>156</v>
      </c>
      <c r="L68" s="177">
        <f t="shared" si="9"/>
        <v>158</v>
      </c>
      <c r="M68" s="308">
        <v>153</v>
      </c>
      <c r="N68" s="219">
        <v>153.4</v>
      </c>
      <c r="O68" s="219">
        <v>153</v>
      </c>
      <c r="P68" s="219">
        <v>153</v>
      </c>
      <c r="Q68" s="278"/>
      <c r="R68" s="278"/>
      <c r="S68" s="278"/>
      <c r="T68" s="101">
        <f t="shared" si="14"/>
        <v>153.5</v>
      </c>
      <c r="U68" s="100"/>
      <c r="V68" s="198"/>
      <c r="W68" s="197">
        <v>152</v>
      </c>
      <c r="X68" s="198">
        <v>152</v>
      </c>
      <c r="Y68" s="198">
        <v>154</v>
      </c>
      <c r="Z68" s="7">
        <v>156</v>
      </c>
      <c r="AA68" s="7">
        <v>153</v>
      </c>
      <c r="AB68" s="7">
        <v>153</v>
      </c>
      <c r="AC68" s="7">
        <v>153</v>
      </c>
      <c r="AD68" s="112">
        <f t="shared" si="15"/>
        <v>0</v>
      </c>
      <c r="AE68" s="112">
        <f t="shared" si="16"/>
        <v>0</v>
      </c>
      <c r="AF68" s="112">
        <f t="shared" si="17"/>
        <v>-2</v>
      </c>
      <c r="AG68" s="112">
        <f t="shared" si="18"/>
        <v>2</v>
      </c>
      <c r="AH68" s="112">
        <f t="shared" si="19"/>
        <v>0.40000000000000568</v>
      </c>
      <c r="AI68" s="112">
        <f t="shared" si="20"/>
        <v>0</v>
      </c>
      <c r="AJ68" s="112">
        <f t="shared" si="21"/>
        <v>0</v>
      </c>
      <c r="AK68" s="3"/>
      <c r="AL68" s="7">
        <f t="shared" si="10"/>
        <v>152</v>
      </c>
      <c r="AM68" s="7">
        <v>940064</v>
      </c>
      <c r="AN68" s="7">
        <v>143</v>
      </c>
    </row>
    <row r="69" spans="1:40" ht="47.25" x14ac:dyDescent="0.25">
      <c r="A69" s="38">
        <f t="shared" si="8"/>
        <v>58</v>
      </c>
      <c r="B69" s="44">
        <v>940078</v>
      </c>
      <c r="C69" s="44" t="s">
        <v>431</v>
      </c>
      <c r="D69" s="44" t="s">
        <v>432</v>
      </c>
      <c r="E69" s="12" t="s">
        <v>433</v>
      </c>
      <c r="F69" s="177">
        <v>34</v>
      </c>
      <c r="G69" s="177">
        <v>37</v>
      </c>
      <c r="H69" s="189">
        <v>30</v>
      </c>
      <c r="I69" s="325">
        <v>36</v>
      </c>
      <c r="J69" s="177">
        <v>36</v>
      </c>
      <c r="K69" s="221">
        <v>25</v>
      </c>
      <c r="L69" s="177">
        <f t="shared" si="9"/>
        <v>19</v>
      </c>
      <c r="M69" s="221">
        <v>32</v>
      </c>
      <c r="N69" s="219">
        <f t="shared" ref="N69:N79" si="23">ROUND((F69+G69+J69+L69)/4,0)</f>
        <v>32</v>
      </c>
      <c r="O69" s="219">
        <v>32</v>
      </c>
      <c r="P69" s="219">
        <v>32</v>
      </c>
      <c r="Q69" s="278"/>
      <c r="R69" s="278"/>
      <c r="S69" s="278"/>
      <c r="T69" s="101">
        <f t="shared" si="14"/>
        <v>31.5</v>
      </c>
      <c r="U69" s="100"/>
      <c r="V69" s="198"/>
      <c r="W69" s="197">
        <v>34</v>
      </c>
      <c r="X69" s="198">
        <v>37</v>
      </c>
      <c r="Y69" s="198">
        <v>30</v>
      </c>
      <c r="Z69" s="7">
        <v>25</v>
      </c>
      <c r="AA69" s="7">
        <v>32</v>
      </c>
      <c r="AB69" s="7">
        <v>32</v>
      </c>
      <c r="AC69" s="7">
        <v>32</v>
      </c>
      <c r="AD69" s="112">
        <f t="shared" si="15"/>
        <v>0</v>
      </c>
      <c r="AE69" s="112">
        <f t="shared" si="16"/>
        <v>0</v>
      </c>
      <c r="AF69" s="112">
        <f t="shared" si="17"/>
        <v>6</v>
      </c>
      <c r="AG69" s="112">
        <f t="shared" si="18"/>
        <v>-6</v>
      </c>
      <c r="AH69" s="112">
        <f t="shared" si="19"/>
        <v>0</v>
      </c>
      <c r="AI69" s="112">
        <f t="shared" si="20"/>
        <v>0</v>
      </c>
      <c r="AJ69" s="112">
        <f t="shared" si="21"/>
        <v>0</v>
      </c>
      <c r="AK69" s="3"/>
      <c r="AL69" s="7">
        <f t="shared" si="10"/>
        <v>36</v>
      </c>
      <c r="AM69" s="7">
        <v>940065</v>
      </c>
      <c r="AN69" s="7">
        <v>244</v>
      </c>
    </row>
    <row r="70" spans="1:40" ht="47.25" x14ac:dyDescent="0.25">
      <c r="A70" s="38">
        <f t="shared" si="8"/>
        <v>59</v>
      </c>
      <c r="B70" s="44">
        <v>820001</v>
      </c>
      <c r="C70" s="44" t="s">
        <v>273</v>
      </c>
      <c r="D70" s="44" t="s">
        <v>274</v>
      </c>
      <c r="E70" s="45" t="s">
        <v>546</v>
      </c>
      <c r="F70" s="177">
        <v>2</v>
      </c>
      <c r="G70" s="177">
        <v>2</v>
      </c>
      <c r="H70" s="189">
        <v>3</v>
      </c>
      <c r="I70" s="325">
        <v>2</v>
      </c>
      <c r="J70" s="177">
        <v>2</v>
      </c>
      <c r="K70" s="221">
        <v>4</v>
      </c>
      <c r="L70" s="177">
        <f t="shared" si="9"/>
        <v>5</v>
      </c>
      <c r="M70" s="221">
        <v>3</v>
      </c>
      <c r="N70" s="219">
        <f t="shared" si="23"/>
        <v>3</v>
      </c>
      <c r="O70" s="219">
        <v>3</v>
      </c>
      <c r="P70" s="219">
        <v>3</v>
      </c>
      <c r="Q70" s="278"/>
      <c r="R70" s="278"/>
      <c r="S70" s="278"/>
      <c r="T70" s="101">
        <f t="shared" si="14"/>
        <v>2.75</v>
      </c>
      <c r="U70" s="100"/>
      <c r="V70" s="198"/>
      <c r="W70" s="197">
        <v>2</v>
      </c>
      <c r="X70" s="198">
        <v>2</v>
      </c>
      <c r="Y70" s="198">
        <v>3</v>
      </c>
      <c r="Z70" s="7">
        <v>4</v>
      </c>
      <c r="AA70" s="7">
        <v>3</v>
      </c>
      <c r="AB70" s="7">
        <v>3</v>
      </c>
      <c r="AC70" s="7">
        <v>3</v>
      </c>
      <c r="AD70" s="112">
        <f t="shared" si="15"/>
        <v>0</v>
      </c>
      <c r="AE70" s="112">
        <f t="shared" si="16"/>
        <v>0</v>
      </c>
      <c r="AF70" s="112">
        <f t="shared" si="17"/>
        <v>-1</v>
      </c>
      <c r="AG70" s="112">
        <f t="shared" si="18"/>
        <v>1</v>
      </c>
      <c r="AH70" s="112">
        <f t="shared" si="19"/>
        <v>0</v>
      </c>
      <c r="AI70" s="112">
        <f t="shared" si="20"/>
        <v>0</v>
      </c>
      <c r="AJ70" s="112">
        <f t="shared" si="21"/>
        <v>0</v>
      </c>
      <c r="AK70" s="3"/>
      <c r="AL70" s="7">
        <f t="shared" si="10"/>
        <v>2</v>
      </c>
      <c r="AM70" s="7">
        <v>940066</v>
      </c>
      <c r="AN70" s="7">
        <v>225</v>
      </c>
    </row>
    <row r="71" spans="1:40" ht="78.75" customHeight="1" x14ac:dyDescent="0.25">
      <c r="A71" s="38">
        <f t="shared" si="8"/>
        <v>60</v>
      </c>
      <c r="B71" s="44">
        <v>810401</v>
      </c>
      <c r="C71" s="44" t="s">
        <v>490</v>
      </c>
      <c r="D71" s="44" t="s">
        <v>491</v>
      </c>
      <c r="E71" s="12" t="s">
        <v>492</v>
      </c>
      <c r="F71" s="177">
        <v>10</v>
      </c>
      <c r="G71" s="177">
        <v>10</v>
      </c>
      <c r="H71" s="189">
        <v>11</v>
      </c>
      <c r="I71" s="325">
        <v>12</v>
      </c>
      <c r="J71" s="177">
        <v>12</v>
      </c>
      <c r="K71" s="221">
        <v>14</v>
      </c>
      <c r="L71" s="177">
        <f t="shared" si="9"/>
        <v>13</v>
      </c>
      <c r="M71" s="221">
        <v>11</v>
      </c>
      <c r="N71" s="219">
        <f t="shared" si="23"/>
        <v>11</v>
      </c>
      <c r="O71" s="219">
        <v>11</v>
      </c>
      <c r="P71" s="219">
        <v>11</v>
      </c>
      <c r="Q71" s="278"/>
      <c r="R71" s="278"/>
      <c r="S71" s="278"/>
      <c r="T71" s="101">
        <f t="shared" si="14"/>
        <v>11.25</v>
      </c>
      <c r="U71" s="100"/>
      <c r="V71" s="198"/>
      <c r="W71" s="197">
        <v>10</v>
      </c>
      <c r="X71" s="198">
        <v>10</v>
      </c>
      <c r="Y71" s="198">
        <v>11</v>
      </c>
      <c r="Z71" s="7">
        <v>14</v>
      </c>
      <c r="AA71" s="7">
        <v>11</v>
      </c>
      <c r="AB71" s="7">
        <v>11</v>
      </c>
      <c r="AC71" s="7">
        <v>11</v>
      </c>
      <c r="AD71" s="112">
        <f t="shared" si="15"/>
        <v>0</v>
      </c>
      <c r="AE71" s="112">
        <f t="shared" si="16"/>
        <v>0</v>
      </c>
      <c r="AF71" s="112">
        <f t="shared" si="17"/>
        <v>1</v>
      </c>
      <c r="AG71" s="112">
        <f t="shared" si="18"/>
        <v>-1</v>
      </c>
      <c r="AH71" s="112">
        <f t="shared" si="19"/>
        <v>0</v>
      </c>
      <c r="AI71" s="112">
        <f t="shared" si="20"/>
        <v>0</v>
      </c>
      <c r="AJ71" s="112">
        <f t="shared" si="21"/>
        <v>0</v>
      </c>
      <c r="AK71" s="3"/>
      <c r="AL71" s="7">
        <f t="shared" si="10"/>
        <v>12</v>
      </c>
      <c r="AM71" s="7">
        <v>940067</v>
      </c>
      <c r="AN71" s="7">
        <v>144</v>
      </c>
    </row>
    <row r="72" spans="1:40" ht="63" x14ac:dyDescent="0.25">
      <c r="A72" s="38">
        <f t="shared" si="8"/>
        <v>61</v>
      </c>
      <c r="B72" s="44">
        <v>910401</v>
      </c>
      <c r="C72" s="44" t="s">
        <v>504</v>
      </c>
      <c r="D72" s="44" t="s">
        <v>505</v>
      </c>
      <c r="E72" s="12" t="s">
        <v>506</v>
      </c>
      <c r="F72" s="177">
        <v>1</v>
      </c>
      <c r="G72" s="177">
        <v>1</v>
      </c>
      <c r="H72" s="189">
        <v>0</v>
      </c>
      <c r="I72" s="325">
        <v>1</v>
      </c>
      <c r="J72" s="177">
        <v>1</v>
      </c>
      <c r="K72" s="329">
        <v>0</v>
      </c>
      <c r="L72" s="177">
        <v>0</v>
      </c>
      <c r="M72" s="221">
        <v>1</v>
      </c>
      <c r="N72" s="219">
        <f t="shared" si="23"/>
        <v>1</v>
      </c>
      <c r="O72" s="219">
        <v>1</v>
      </c>
      <c r="P72" s="219">
        <v>1</v>
      </c>
      <c r="Q72" s="278"/>
      <c r="R72" s="278"/>
      <c r="S72" s="278"/>
      <c r="T72" s="101">
        <f t="shared" si="14"/>
        <v>0.75</v>
      </c>
      <c r="U72" s="100"/>
      <c r="V72" s="198"/>
      <c r="W72" s="197">
        <v>1</v>
      </c>
      <c r="X72" s="198">
        <v>1</v>
      </c>
      <c r="Y72" s="198">
        <v>0</v>
      </c>
      <c r="Z72" s="7">
        <v>0</v>
      </c>
      <c r="AA72" s="7">
        <v>1</v>
      </c>
      <c r="AB72" s="7">
        <v>1</v>
      </c>
      <c r="AC72" s="7">
        <v>1</v>
      </c>
      <c r="AD72" s="112">
        <f t="shared" si="15"/>
        <v>0</v>
      </c>
      <c r="AE72" s="112">
        <f t="shared" si="16"/>
        <v>0</v>
      </c>
      <c r="AF72" s="112">
        <f t="shared" si="17"/>
        <v>1</v>
      </c>
      <c r="AG72" s="112">
        <f t="shared" si="18"/>
        <v>0</v>
      </c>
      <c r="AH72" s="112">
        <f t="shared" si="19"/>
        <v>0</v>
      </c>
      <c r="AI72" s="112">
        <f t="shared" si="20"/>
        <v>0</v>
      </c>
      <c r="AJ72" s="112">
        <f t="shared" si="21"/>
        <v>0</v>
      </c>
      <c r="AK72" s="3"/>
      <c r="AL72" s="7">
        <f t="shared" si="10"/>
        <v>1</v>
      </c>
      <c r="AM72" s="7">
        <v>940069</v>
      </c>
      <c r="AN72" s="7">
        <v>152</v>
      </c>
    </row>
    <row r="73" spans="1:40" ht="78.75" x14ac:dyDescent="0.25">
      <c r="A73" s="38">
        <f t="shared" si="8"/>
        <v>62</v>
      </c>
      <c r="B73" s="44">
        <v>800401</v>
      </c>
      <c r="C73" s="44" t="s">
        <v>487</v>
      </c>
      <c r="D73" s="44" t="s">
        <v>488</v>
      </c>
      <c r="E73" s="12" t="s">
        <v>489</v>
      </c>
      <c r="F73" s="177">
        <v>8</v>
      </c>
      <c r="G73" s="177">
        <v>8</v>
      </c>
      <c r="H73" s="189">
        <v>8</v>
      </c>
      <c r="I73" s="325">
        <v>7</v>
      </c>
      <c r="J73" s="177">
        <v>7</v>
      </c>
      <c r="K73" s="329">
        <v>7</v>
      </c>
      <c r="L73" s="177">
        <v>7</v>
      </c>
      <c r="M73" s="221">
        <v>8</v>
      </c>
      <c r="N73" s="219">
        <f t="shared" si="23"/>
        <v>8</v>
      </c>
      <c r="O73" s="219">
        <v>8</v>
      </c>
      <c r="P73" s="219">
        <v>8</v>
      </c>
      <c r="Q73" s="278"/>
      <c r="R73" s="278"/>
      <c r="S73" s="278"/>
      <c r="T73" s="101">
        <f t="shared" si="14"/>
        <v>7.5</v>
      </c>
      <c r="U73" s="100"/>
      <c r="V73" s="118"/>
      <c r="W73" s="197">
        <v>8</v>
      </c>
      <c r="X73" s="198">
        <v>8</v>
      </c>
      <c r="Y73" s="198">
        <v>8</v>
      </c>
      <c r="Z73" s="7">
        <v>7</v>
      </c>
      <c r="AA73" s="7">
        <v>8</v>
      </c>
      <c r="AB73" s="7">
        <v>8</v>
      </c>
      <c r="AC73" s="7">
        <v>8</v>
      </c>
      <c r="AD73" s="112">
        <f t="shared" si="15"/>
        <v>0</v>
      </c>
      <c r="AE73" s="112">
        <f t="shared" si="16"/>
        <v>0</v>
      </c>
      <c r="AF73" s="112">
        <f t="shared" si="17"/>
        <v>-1</v>
      </c>
      <c r="AG73" s="112">
        <f t="shared" si="18"/>
        <v>0</v>
      </c>
      <c r="AH73" s="112">
        <f t="shared" si="19"/>
        <v>0</v>
      </c>
      <c r="AI73" s="112">
        <f t="shared" si="20"/>
        <v>0</v>
      </c>
      <c r="AJ73" s="112">
        <f t="shared" si="21"/>
        <v>0</v>
      </c>
      <c r="AK73" s="3"/>
      <c r="AL73" s="7">
        <f t="shared" si="10"/>
        <v>7</v>
      </c>
      <c r="AM73" s="7">
        <v>940078</v>
      </c>
      <c r="AN73" s="7">
        <v>36</v>
      </c>
    </row>
    <row r="74" spans="1:40" ht="63" x14ac:dyDescent="0.25">
      <c r="A74" s="38">
        <f t="shared" si="8"/>
        <v>63</v>
      </c>
      <c r="B74" s="44">
        <v>940401</v>
      </c>
      <c r="C74" s="44" t="s">
        <v>285</v>
      </c>
      <c r="D74" s="44" t="s">
        <v>286</v>
      </c>
      <c r="E74" s="12" t="s">
        <v>287</v>
      </c>
      <c r="F74" s="177">
        <v>11</v>
      </c>
      <c r="G74" s="177">
        <v>11</v>
      </c>
      <c r="H74" s="189">
        <v>11</v>
      </c>
      <c r="I74" s="325">
        <v>10</v>
      </c>
      <c r="J74" s="177">
        <v>10</v>
      </c>
      <c r="K74" s="221">
        <v>11</v>
      </c>
      <c r="L74" s="177">
        <f t="shared" si="9"/>
        <v>12</v>
      </c>
      <c r="M74" s="221">
        <v>11</v>
      </c>
      <c r="N74" s="219">
        <f t="shared" si="23"/>
        <v>11</v>
      </c>
      <c r="O74" s="219">
        <v>11</v>
      </c>
      <c r="P74" s="219">
        <v>11</v>
      </c>
      <c r="Q74" s="278"/>
      <c r="R74" s="278"/>
      <c r="S74" s="278"/>
      <c r="T74" s="101">
        <f t="shared" si="14"/>
        <v>11</v>
      </c>
      <c r="U74" s="100"/>
      <c r="V74" s="198"/>
      <c r="W74" s="197">
        <v>11</v>
      </c>
      <c r="X74" s="198">
        <v>11</v>
      </c>
      <c r="Y74" s="198">
        <v>11</v>
      </c>
      <c r="Z74" s="7">
        <v>11</v>
      </c>
      <c r="AA74" s="7">
        <v>11</v>
      </c>
      <c r="AB74" s="7">
        <v>11</v>
      </c>
      <c r="AC74" s="7">
        <v>11</v>
      </c>
      <c r="AD74" s="112">
        <f t="shared" si="15"/>
        <v>0</v>
      </c>
      <c r="AE74" s="112">
        <f t="shared" si="16"/>
        <v>0</v>
      </c>
      <c r="AF74" s="112">
        <f t="shared" si="17"/>
        <v>-1</v>
      </c>
      <c r="AG74" s="112">
        <f t="shared" si="18"/>
        <v>1</v>
      </c>
      <c r="AH74" s="112">
        <f t="shared" si="19"/>
        <v>0</v>
      </c>
      <c r="AI74" s="112">
        <f t="shared" si="20"/>
        <v>0</v>
      </c>
      <c r="AJ74" s="112">
        <f t="shared" si="21"/>
        <v>0</v>
      </c>
      <c r="AK74" s="3"/>
      <c r="AL74" s="7">
        <f t="shared" si="10"/>
        <v>10</v>
      </c>
      <c r="AM74" s="7">
        <v>940401</v>
      </c>
      <c r="AN74" s="7">
        <v>10</v>
      </c>
    </row>
    <row r="75" spans="1:40" ht="63" x14ac:dyDescent="0.25">
      <c r="A75" s="38">
        <f t="shared" si="8"/>
        <v>64</v>
      </c>
      <c r="B75" s="44">
        <v>940404</v>
      </c>
      <c r="C75" s="44" t="s">
        <v>517</v>
      </c>
      <c r="D75" s="44" t="s">
        <v>518</v>
      </c>
      <c r="E75" s="12" t="s">
        <v>519</v>
      </c>
      <c r="F75" s="177">
        <v>33</v>
      </c>
      <c r="G75" s="177">
        <v>33</v>
      </c>
      <c r="H75" s="189">
        <v>32</v>
      </c>
      <c r="I75" s="325">
        <v>31</v>
      </c>
      <c r="J75" s="177">
        <v>31</v>
      </c>
      <c r="K75" s="221">
        <v>30</v>
      </c>
      <c r="L75" s="177">
        <f t="shared" si="9"/>
        <v>31</v>
      </c>
      <c r="M75" s="221">
        <v>32</v>
      </c>
      <c r="N75" s="219">
        <f t="shared" si="23"/>
        <v>32</v>
      </c>
      <c r="O75" s="219">
        <v>32</v>
      </c>
      <c r="P75" s="219">
        <v>32</v>
      </c>
      <c r="Q75" s="278"/>
      <c r="R75" s="278"/>
      <c r="S75" s="278"/>
      <c r="T75" s="101">
        <f t="shared" si="14"/>
        <v>32</v>
      </c>
      <c r="U75" s="100"/>
      <c r="V75" s="198"/>
      <c r="W75" s="197">
        <v>33</v>
      </c>
      <c r="X75" s="198">
        <v>33</v>
      </c>
      <c r="Y75" s="198">
        <v>32</v>
      </c>
      <c r="Z75" s="7">
        <v>30</v>
      </c>
      <c r="AA75" s="7">
        <v>32</v>
      </c>
      <c r="AB75" s="7">
        <v>32</v>
      </c>
      <c r="AC75" s="7">
        <v>32</v>
      </c>
      <c r="AD75" s="112">
        <f t="shared" si="15"/>
        <v>0</v>
      </c>
      <c r="AE75" s="112">
        <f t="shared" si="16"/>
        <v>0</v>
      </c>
      <c r="AF75" s="112">
        <f t="shared" si="17"/>
        <v>-1</v>
      </c>
      <c r="AG75" s="112">
        <f t="shared" si="18"/>
        <v>1</v>
      </c>
      <c r="AH75" s="112">
        <f t="shared" si="19"/>
        <v>0</v>
      </c>
      <c r="AI75" s="112">
        <f t="shared" si="20"/>
        <v>0</v>
      </c>
      <c r="AJ75" s="112">
        <f t="shared" si="21"/>
        <v>0</v>
      </c>
      <c r="AK75" s="3"/>
      <c r="AL75" s="7">
        <f t="shared" si="10"/>
        <v>31</v>
      </c>
      <c r="AM75" s="7">
        <v>940404</v>
      </c>
      <c r="AN75" s="7">
        <v>31</v>
      </c>
    </row>
    <row r="76" spans="1:40" ht="63" x14ac:dyDescent="0.25">
      <c r="A76" s="38">
        <f t="shared" si="8"/>
        <v>65</v>
      </c>
      <c r="B76" s="44">
        <v>940405</v>
      </c>
      <c r="C76" s="44" t="s">
        <v>520</v>
      </c>
      <c r="D76" s="44" t="s">
        <v>521</v>
      </c>
      <c r="E76" s="12" t="s">
        <v>522</v>
      </c>
      <c r="F76" s="177">
        <v>40</v>
      </c>
      <c r="G76" s="177">
        <v>40</v>
      </c>
      <c r="H76" s="189">
        <v>38</v>
      </c>
      <c r="I76" s="325">
        <v>37</v>
      </c>
      <c r="J76" s="177">
        <v>37</v>
      </c>
      <c r="K76" s="221">
        <v>34</v>
      </c>
      <c r="L76" s="177">
        <f t="shared" si="9"/>
        <v>35</v>
      </c>
      <c r="M76" s="221">
        <v>38</v>
      </c>
      <c r="N76" s="219">
        <f t="shared" si="23"/>
        <v>38</v>
      </c>
      <c r="O76" s="219">
        <v>38</v>
      </c>
      <c r="P76" s="219">
        <v>38</v>
      </c>
      <c r="Q76" s="278"/>
      <c r="R76" s="278"/>
      <c r="S76" s="278"/>
      <c r="T76" s="101">
        <f t="shared" si="14"/>
        <v>38</v>
      </c>
      <c r="U76" s="100"/>
      <c r="V76" s="198"/>
      <c r="W76" s="197">
        <v>40</v>
      </c>
      <c r="X76" s="198">
        <v>40</v>
      </c>
      <c r="Y76" s="198">
        <v>38</v>
      </c>
      <c r="Z76" s="7">
        <v>34</v>
      </c>
      <c r="AA76" s="7">
        <v>38</v>
      </c>
      <c r="AB76" s="7">
        <v>38</v>
      </c>
      <c r="AC76" s="7">
        <v>38</v>
      </c>
      <c r="AD76" s="112">
        <f t="shared" si="15"/>
        <v>0</v>
      </c>
      <c r="AE76" s="112">
        <f t="shared" si="16"/>
        <v>0</v>
      </c>
      <c r="AF76" s="112">
        <f t="shared" si="17"/>
        <v>-1</v>
      </c>
      <c r="AG76" s="112">
        <f t="shared" si="18"/>
        <v>1</v>
      </c>
      <c r="AH76" s="112">
        <f t="shared" si="19"/>
        <v>0</v>
      </c>
      <c r="AI76" s="112">
        <f t="shared" si="20"/>
        <v>0</v>
      </c>
      <c r="AJ76" s="112">
        <f t="shared" si="21"/>
        <v>0</v>
      </c>
      <c r="AL76" s="7">
        <f t="shared" si="10"/>
        <v>37</v>
      </c>
      <c r="AM76" s="7">
        <v>940405</v>
      </c>
      <c r="AN76" s="7">
        <v>37</v>
      </c>
    </row>
    <row r="77" spans="1:40" ht="67.5" customHeight="1" x14ac:dyDescent="0.25">
      <c r="A77" s="38">
        <f>ROW(A77)-11</f>
        <v>66</v>
      </c>
      <c r="B77" s="44">
        <v>940406</v>
      </c>
      <c r="C77" s="44" t="s">
        <v>523</v>
      </c>
      <c r="D77" s="44" t="s">
        <v>524</v>
      </c>
      <c r="E77" s="12" t="s">
        <v>525</v>
      </c>
      <c r="F77" s="177">
        <v>27</v>
      </c>
      <c r="G77" s="177">
        <v>26</v>
      </c>
      <c r="H77" s="189">
        <v>28</v>
      </c>
      <c r="I77" s="325">
        <v>29</v>
      </c>
      <c r="J77" s="177">
        <v>29</v>
      </c>
      <c r="K77" s="221">
        <v>26</v>
      </c>
      <c r="L77" s="177">
        <f>ROUND((F77+G77+H77+K77)-(F77+G77+J77),1)</f>
        <v>25</v>
      </c>
      <c r="M77" s="221">
        <v>27</v>
      </c>
      <c r="N77" s="219">
        <f t="shared" si="23"/>
        <v>27</v>
      </c>
      <c r="O77" s="219">
        <v>27</v>
      </c>
      <c r="P77" s="219">
        <v>27</v>
      </c>
      <c r="Q77" s="278"/>
      <c r="R77" s="278"/>
      <c r="S77" s="278"/>
      <c r="T77" s="101">
        <f t="shared" si="14"/>
        <v>26.75</v>
      </c>
      <c r="U77" s="100"/>
      <c r="V77" s="198"/>
      <c r="W77" s="197">
        <v>27</v>
      </c>
      <c r="X77" s="198">
        <v>26</v>
      </c>
      <c r="Y77" s="198">
        <v>28</v>
      </c>
      <c r="Z77" s="7">
        <v>26</v>
      </c>
      <c r="AA77" s="7">
        <v>27</v>
      </c>
      <c r="AB77" s="7">
        <v>27</v>
      </c>
      <c r="AC77" s="7">
        <v>27</v>
      </c>
      <c r="AD77" s="112">
        <f t="shared" si="15"/>
        <v>0</v>
      </c>
      <c r="AE77" s="112">
        <f t="shared" si="16"/>
        <v>0</v>
      </c>
      <c r="AF77" s="112">
        <f t="shared" si="17"/>
        <v>1</v>
      </c>
      <c r="AG77" s="112">
        <f t="shared" si="18"/>
        <v>-1</v>
      </c>
      <c r="AH77" s="112">
        <f t="shared" si="19"/>
        <v>0</v>
      </c>
      <c r="AI77" s="112">
        <f t="shared" si="20"/>
        <v>0</v>
      </c>
      <c r="AJ77" s="112">
        <f t="shared" si="21"/>
        <v>0</v>
      </c>
      <c r="AL77" s="7">
        <f>VLOOKUP(B77,$AM$12:$AN$100,2,FALSE)</f>
        <v>29</v>
      </c>
      <c r="AM77" s="7">
        <v>940406</v>
      </c>
      <c r="AN77" s="7">
        <v>29</v>
      </c>
    </row>
    <row r="78" spans="1:40" ht="67.5" customHeight="1" x14ac:dyDescent="0.25">
      <c r="A78" s="38">
        <f t="shared" si="8"/>
        <v>67</v>
      </c>
      <c r="B78" s="44">
        <v>900401</v>
      </c>
      <c r="C78" s="44" t="s">
        <v>501</v>
      </c>
      <c r="D78" s="44" t="s">
        <v>502</v>
      </c>
      <c r="E78" s="12" t="s">
        <v>503</v>
      </c>
      <c r="F78" s="177">
        <v>0</v>
      </c>
      <c r="G78" s="177">
        <v>0</v>
      </c>
      <c r="H78" s="328">
        <v>0</v>
      </c>
      <c r="I78" s="325">
        <v>2</v>
      </c>
      <c r="J78" s="177">
        <v>2</v>
      </c>
      <c r="K78" s="329">
        <v>0</v>
      </c>
      <c r="L78" s="177">
        <v>0</v>
      </c>
      <c r="M78" s="330">
        <v>0</v>
      </c>
      <c r="N78" s="219">
        <f t="shared" si="23"/>
        <v>1</v>
      </c>
      <c r="O78" s="219">
        <v>0</v>
      </c>
      <c r="P78" s="219">
        <v>0</v>
      </c>
      <c r="Q78" s="278"/>
      <c r="R78" s="278"/>
      <c r="S78" s="278"/>
      <c r="T78" s="101">
        <f t="shared" si="14"/>
        <v>0.5</v>
      </c>
      <c r="U78" s="100"/>
      <c r="V78" s="198"/>
      <c r="W78" s="197">
        <v>0</v>
      </c>
      <c r="X78" s="198">
        <v>0</v>
      </c>
      <c r="Y78" s="198">
        <v>0</v>
      </c>
      <c r="Z78" s="7">
        <v>0</v>
      </c>
      <c r="AA78" s="7">
        <v>0</v>
      </c>
      <c r="AB78" s="7">
        <v>0</v>
      </c>
      <c r="AC78" s="7">
        <v>0</v>
      </c>
      <c r="AD78" s="112">
        <f t="shared" si="15"/>
        <v>0</v>
      </c>
      <c r="AE78" s="112">
        <f t="shared" si="16"/>
        <v>0</v>
      </c>
      <c r="AF78" s="112">
        <f t="shared" si="17"/>
        <v>2</v>
      </c>
      <c r="AG78" s="112"/>
      <c r="AH78" s="112">
        <f t="shared" si="19"/>
        <v>1</v>
      </c>
      <c r="AI78" s="112">
        <f t="shared" si="20"/>
        <v>0</v>
      </c>
      <c r="AJ78" s="112">
        <f t="shared" si="21"/>
        <v>0</v>
      </c>
      <c r="AL78" s="7">
        <f>VLOOKUP(B78,$AM$12:$AN$100,2,FALSE)</f>
        <v>2</v>
      </c>
      <c r="AM78" s="7"/>
      <c r="AN78" s="7"/>
    </row>
    <row r="79" spans="1:40" ht="15.75" x14ac:dyDescent="0.25">
      <c r="A79" s="195"/>
      <c r="B79" s="195"/>
      <c r="C79" s="195"/>
      <c r="D79" s="195"/>
      <c r="E79" s="196" t="s">
        <v>7</v>
      </c>
      <c r="F79" s="295">
        <f t="shared" ref="F79:M79" si="24">SUM(F12:F78)</f>
        <v>3874</v>
      </c>
      <c r="G79" s="295">
        <f t="shared" si="24"/>
        <v>3866</v>
      </c>
      <c r="H79" s="191">
        <f t="shared" si="24"/>
        <v>3974</v>
      </c>
      <c r="I79" s="325">
        <f t="shared" si="24"/>
        <v>3892</v>
      </c>
      <c r="J79" s="295">
        <f t="shared" si="24"/>
        <v>3885</v>
      </c>
      <c r="K79" s="304">
        <f t="shared" si="24"/>
        <v>4025</v>
      </c>
      <c r="L79" s="295">
        <f t="shared" si="24"/>
        <v>4114</v>
      </c>
      <c r="M79" s="304">
        <f t="shared" si="24"/>
        <v>3935</v>
      </c>
      <c r="N79" s="309">
        <f t="shared" si="23"/>
        <v>3935</v>
      </c>
      <c r="O79" s="306">
        <f>SUM(O12:O78)</f>
        <v>3935</v>
      </c>
      <c r="P79" s="306">
        <f>SUM(P12:P78)</f>
        <v>3935</v>
      </c>
      <c r="Q79" s="278"/>
      <c r="R79" s="278"/>
      <c r="S79" s="278"/>
      <c r="T79" s="198"/>
      <c r="U79" s="198"/>
      <c r="V79" s="198"/>
      <c r="W79" s="197">
        <f t="shared" ref="W79:AC79" si="25">SUM(W12:W78)</f>
        <v>3874</v>
      </c>
      <c r="X79" s="198">
        <f t="shared" si="25"/>
        <v>3866</v>
      </c>
      <c r="Y79" s="198">
        <f t="shared" si="25"/>
        <v>3974</v>
      </c>
      <c r="Z79" s="7">
        <f t="shared" si="25"/>
        <v>4025</v>
      </c>
      <c r="AA79" s="7">
        <f t="shared" si="25"/>
        <v>3935</v>
      </c>
      <c r="AB79" s="7">
        <f t="shared" si="25"/>
        <v>3935</v>
      </c>
      <c r="AC79" s="7">
        <f t="shared" si="25"/>
        <v>3935</v>
      </c>
      <c r="AD79" s="112">
        <f t="shared" si="15"/>
        <v>0</v>
      </c>
      <c r="AE79" s="112">
        <f t="shared" si="16"/>
        <v>0</v>
      </c>
      <c r="AF79" s="112">
        <f t="shared" si="17"/>
        <v>-89</v>
      </c>
      <c r="AG79" s="112">
        <f>L79-Z79</f>
        <v>89</v>
      </c>
      <c r="AH79" s="112">
        <f t="shared" si="19"/>
        <v>0</v>
      </c>
      <c r="AI79" s="112">
        <f t="shared" si="20"/>
        <v>0</v>
      </c>
      <c r="AJ79" s="112">
        <f t="shared" si="21"/>
        <v>0</v>
      </c>
      <c r="AL79" s="7" t="e">
        <f>VLOOKUP(B79,$AM$12:$AN$100,2,FALSE)</f>
        <v>#N/A</v>
      </c>
    </row>
    <row r="80" spans="1:40" s="4" customFormat="1" ht="15.75" x14ac:dyDescent="0.25">
      <c r="A80" s="199"/>
      <c r="B80" s="199"/>
      <c r="C80" s="199"/>
      <c r="D80" s="199"/>
      <c r="E80" s="187"/>
      <c r="F80" s="188"/>
      <c r="G80" s="188"/>
      <c r="H80" s="188"/>
      <c r="I80" s="188"/>
      <c r="J80" s="188"/>
      <c r="K80" s="188"/>
      <c r="L80" s="188"/>
      <c r="M80" s="188"/>
      <c r="N80" s="270"/>
      <c r="O80" s="271"/>
      <c r="P80" s="272"/>
      <c r="Q80" s="272"/>
      <c r="R80" s="272"/>
      <c r="S80" s="272"/>
      <c r="T80" s="198"/>
      <c r="U80" s="7"/>
      <c r="W80" s="197"/>
      <c r="Z80" s="7"/>
      <c r="AB80" s="7"/>
      <c r="AH80" s="7"/>
    </row>
    <row r="81" spans="1:34" s="4" customFormat="1" x14ac:dyDescent="0.25">
      <c r="F81" s="161"/>
      <c r="G81" s="161"/>
      <c r="H81" s="161"/>
      <c r="I81" s="161"/>
      <c r="J81" s="161"/>
      <c r="K81" s="161"/>
      <c r="L81" s="161"/>
      <c r="M81" s="161"/>
      <c r="N81" s="273"/>
      <c r="T81" s="198"/>
      <c r="U81" s="7"/>
      <c r="Z81" s="7"/>
      <c r="AB81" s="7"/>
      <c r="AH81" s="7"/>
    </row>
    <row r="82" spans="1:34" s="4" customFormat="1" x14ac:dyDescent="0.25">
      <c r="F82" s="161"/>
      <c r="G82" s="161"/>
      <c r="H82" s="161"/>
      <c r="I82" s="161"/>
      <c r="J82" s="161"/>
      <c r="K82" s="161"/>
      <c r="L82" s="161"/>
      <c r="M82" s="161"/>
      <c r="N82" s="273"/>
      <c r="T82" s="198"/>
      <c r="U82" s="7"/>
      <c r="Z82" s="7"/>
      <c r="AB82" s="7"/>
      <c r="AH82" s="7"/>
    </row>
    <row r="83" spans="1:34" s="4" customFormat="1" ht="15.75" x14ac:dyDescent="0.25">
      <c r="A83" s="366" t="s">
        <v>8</v>
      </c>
      <c r="B83" s="366"/>
      <c r="C83" s="366"/>
      <c r="D83" s="366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6"/>
      <c r="Q83" s="128"/>
      <c r="R83" s="128"/>
      <c r="S83" s="128"/>
      <c r="T83" s="198"/>
      <c r="U83" s="7"/>
      <c r="Z83" s="7"/>
      <c r="AB83" s="7"/>
      <c r="AH83" s="7"/>
    </row>
    <row r="84" spans="1:34" s="4" customFormat="1" x14ac:dyDescent="0.25">
      <c r="F84" s="161"/>
      <c r="G84" s="161"/>
      <c r="H84" s="161"/>
      <c r="I84" s="161"/>
      <c r="J84" s="161"/>
      <c r="K84" s="161"/>
      <c r="L84" s="161"/>
      <c r="M84" s="161"/>
      <c r="N84" s="273"/>
      <c r="T84" s="198"/>
      <c r="U84" s="7"/>
      <c r="Z84" s="7"/>
      <c r="AB84" s="7"/>
      <c r="AH84" s="7"/>
    </row>
    <row r="85" spans="1:34" s="4" customFormat="1" x14ac:dyDescent="0.25">
      <c r="F85" s="161"/>
      <c r="G85" s="161"/>
      <c r="H85" s="161"/>
      <c r="I85" s="161"/>
      <c r="J85" s="161"/>
      <c r="K85" s="161"/>
      <c r="L85" s="161"/>
      <c r="M85" s="161"/>
      <c r="N85" s="273"/>
      <c r="T85" s="198"/>
      <c r="U85" s="7"/>
      <c r="Z85" s="7"/>
      <c r="AB85" s="7"/>
      <c r="AH85" s="7"/>
    </row>
    <row r="86" spans="1:34" x14ac:dyDescent="0.25">
      <c r="T86" s="198"/>
      <c r="AB86" s="3"/>
      <c r="AH86" s="7"/>
    </row>
    <row r="87" spans="1:34" x14ac:dyDescent="0.25">
      <c r="T87" s="198"/>
      <c r="AB87" s="3"/>
      <c r="AH87" s="7"/>
    </row>
    <row r="88" spans="1:34" x14ac:dyDescent="0.25">
      <c r="T88" s="198"/>
      <c r="AB88" s="3"/>
      <c r="AH88" s="7"/>
    </row>
    <row r="89" spans="1:34" x14ac:dyDescent="0.25">
      <c r="T89" s="198"/>
      <c r="AB89" s="3"/>
      <c r="AH89" s="7"/>
    </row>
    <row r="90" spans="1:34" x14ac:dyDescent="0.25">
      <c r="AB90" s="3"/>
      <c r="AH90" s="7"/>
    </row>
    <row r="91" spans="1:34" x14ac:dyDescent="0.25">
      <c r="AB91" s="3"/>
      <c r="AH91" s="7"/>
    </row>
    <row r="92" spans="1:34" x14ac:dyDescent="0.25">
      <c r="AB92" s="3"/>
      <c r="AH92" s="7"/>
    </row>
    <row r="93" spans="1:34" x14ac:dyDescent="0.25">
      <c r="AB93" s="3"/>
      <c r="AH93" s="7"/>
    </row>
    <row r="94" spans="1:34" x14ac:dyDescent="0.25">
      <c r="AB94" s="3"/>
      <c r="AH94" s="7"/>
    </row>
    <row r="95" spans="1:34" x14ac:dyDescent="0.25">
      <c r="AB95" s="3"/>
      <c r="AH95" s="7"/>
    </row>
    <row r="96" spans="1:34" x14ac:dyDescent="0.25">
      <c r="AB96" s="3"/>
      <c r="AH96" s="7"/>
    </row>
    <row r="97" spans="28:34" x14ac:dyDescent="0.25">
      <c r="AB97" s="3"/>
      <c r="AH97" s="7"/>
    </row>
    <row r="98" spans="28:34" x14ac:dyDescent="0.25">
      <c r="AB98" s="3"/>
      <c r="AH98" s="7"/>
    </row>
    <row r="99" spans="28:34" x14ac:dyDescent="0.25">
      <c r="AB99" s="3"/>
      <c r="AH99" s="7"/>
    </row>
    <row r="100" spans="28:34" x14ac:dyDescent="0.25">
      <c r="AB100" s="3"/>
      <c r="AH100" s="7"/>
    </row>
    <row r="101" spans="28:34" x14ac:dyDescent="0.25">
      <c r="AB101" s="3"/>
      <c r="AH101" s="7"/>
    </row>
    <row r="102" spans="28:34" x14ac:dyDescent="0.25">
      <c r="AB102" s="3"/>
      <c r="AH102" s="7"/>
    </row>
    <row r="103" spans="28:34" x14ac:dyDescent="0.25">
      <c r="AB103" s="3"/>
      <c r="AH103" s="7"/>
    </row>
    <row r="104" spans="28:34" x14ac:dyDescent="0.25">
      <c r="AH104" s="7"/>
    </row>
    <row r="105" spans="28:34" x14ac:dyDescent="0.25">
      <c r="AH105" s="7"/>
    </row>
    <row r="106" spans="28:34" x14ac:dyDescent="0.25">
      <c r="AH106" s="7"/>
    </row>
    <row r="107" spans="28:34" x14ac:dyDescent="0.25">
      <c r="AH107" s="7"/>
    </row>
    <row r="108" spans="28:34" x14ac:dyDescent="0.25">
      <c r="AH108" s="7"/>
    </row>
    <row r="109" spans="28:34" x14ac:dyDescent="0.25">
      <c r="AH109" s="7"/>
    </row>
    <row r="110" spans="28:34" x14ac:dyDescent="0.25">
      <c r="AH110" s="7"/>
    </row>
  </sheetData>
  <sheetProtection selectLockedCells="1" selectUnlockedCells="1"/>
  <autoFilter ref="A10:Q79"/>
  <mergeCells count="7">
    <mergeCell ref="A83:P83"/>
    <mergeCell ref="A8:P8"/>
    <mergeCell ref="A10:A11"/>
    <mergeCell ref="B10:B11"/>
    <mergeCell ref="C10:C11"/>
    <mergeCell ref="D10:D11"/>
    <mergeCell ref="E10:E11"/>
  </mergeCells>
  <pageMargins left="0.78740157480314965" right="0.39370078740157483" top="0.74803149606299213" bottom="0.39370078740157483" header="0.51181102362204722" footer="0.51181102362204722"/>
  <pageSetup paperSize="9" scale="6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X112"/>
  <sheetViews>
    <sheetView tabSelected="1" view="pageBreakPreview" zoomScale="80" zoomScaleSheetLayoutView="80" workbookViewId="0">
      <pane ySplit="11" topLeftCell="A12" activePane="bottomLeft" state="frozen"/>
      <selection activeCell="A11" sqref="A11"/>
      <selection pane="bottomLeft" activeCell="I2" sqref="I2"/>
    </sheetView>
  </sheetViews>
  <sheetFormatPr defaultColWidth="9.140625" defaultRowHeight="15" x14ac:dyDescent="0.25"/>
  <cols>
    <col min="1" max="1" width="5.140625" style="4" customWidth="1"/>
    <col min="2" max="2" width="11.140625" style="21" hidden="1" customWidth="1"/>
    <col min="3" max="3" width="60" style="21" customWidth="1"/>
    <col min="4" max="4" width="18.85546875" style="21" customWidth="1"/>
    <col min="5" max="5" width="22.28515625" style="4" customWidth="1"/>
    <col min="6" max="7" width="13" style="4" hidden="1" customWidth="1"/>
    <col min="8" max="8" width="22.28515625" style="21" customWidth="1"/>
    <col min="9" max="9" width="23.42578125" style="21" customWidth="1"/>
    <col min="10" max="10" width="21.7109375" style="21" customWidth="1"/>
    <col min="11" max="11" width="13.42578125" style="21" hidden="1" customWidth="1"/>
    <col min="12" max="13" width="9.140625" style="4" hidden="1" customWidth="1"/>
    <col min="14" max="14" width="9.140625" style="4" customWidth="1"/>
    <col min="15" max="17" width="9.140625" style="3"/>
    <col min="18" max="18" width="40" style="7" customWidth="1"/>
    <col min="19" max="19" width="15" style="7" customWidth="1"/>
    <col min="20" max="20" width="9.140625" style="3"/>
    <col min="21" max="16384" width="9.140625" style="21"/>
  </cols>
  <sheetData>
    <row r="1" spans="1:20" ht="15.75" x14ac:dyDescent="0.25">
      <c r="A1" s="10"/>
      <c r="B1" s="18"/>
      <c r="C1" s="10"/>
      <c r="D1" s="10"/>
      <c r="E1" s="10"/>
      <c r="F1" s="10"/>
      <c r="G1" s="10"/>
      <c r="H1" s="4"/>
      <c r="I1" s="10" t="s">
        <v>245</v>
      </c>
      <c r="J1" s="10"/>
      <c r="K1" s="10"/>
    </row>
    <row r="2" spans="1:20" ht="29.25" customHeight="1" x14ac:dyDescent="0.25">
      <c r="A2" s="8" t="s">
        <v>1</v>
      </c>
      <c r="B2" s="19"/>
      <c r="C2" s="8"/>
      <c r="D2" s="8"/>
      <c r="E2" s="8"/>
      <c r="F2" s="8"/>
      <c r="G2" s="8"/>
      <c r="H2" s="4"/>
      <c r="I2" s="10" t="s">
        <v>246</v>
      </c>
      <c r="J2" s="8"/>
      <c r="K2" s="8"/>
    </row>
    <row r="3" spans="1:20" ht="15.75" x14ac:dyDescent="0.25">
      <c r="A3" s="8"/>
      <c r="B3" s="19"/>
      <c r="C3" s="8"/>
      <c r="D3" s="8"/>
      <c r="E3" s="8"/>
      <c r="F3" s="8"/>
      <c r="G3" s="8"/>
      <c r="H3" s="4"/>
      <c r="I3" s="10"/>
      <c r="J3" s="8"/>
      <c r="K3" s="8"/>
    </row>
    <row r="4" spans="1:20" ht="15.75" x14ac:dyDescent="0.25">
      <c r="A4" s="8"/>
      <c r="B4" s="19"/>
      <c r="C4" s="8"/>
      <c r="D4" s="8"/>
      <c r="E4" s="8"/>
      <c r="F4" s="8"/>
      <c r="G4" s="8"/>
      <c r="H4" s="4"/>
      <c r="I4" s="8" t="s">
        <v>2</v>
      </c>
      <c r="J4" s="24"/>
      <c r="K4" s="24"/>
    </row>
    <row r="5" spans="1:20" ht="15.75" x14ac:dyDescent="0.25">
      <c r="A5" s="10"/>
      <c r="B5" s="18"/>
      <c r="C5" s="10"/>
      <c r="D5" s="10"/>
      <c r="E5" s="10"/>
      <c r="F5" s="10"/>
      <c r="G5" s="10"/>
      <c r="H5" s="4"/>
      <c r="I5" s="8" t="s">
        <v>3</v>
      </c>
      <c r="J5" s="10"/>
      <c r="K5" s="10"/>
    </row>
    <row r="6" spans="1:20" ht="15.75" x14ac:dyDescent="0.25">
      <c r="A6" s="10"/>
      <c r="B6" s="18"/>
      <c r="C6" s="10"/>
      <c r="D6" s="10"/>
      <c r="E6" s="10"/>
      <c r="F6" s="10"/>
      <c r="G6" s="10"/>
      <c r="H6" s="4"/>
      <c r="I6" s="10" t="s">
        <v>4</v>
      </c>
      <c r="J6" s="10"/>
      <c r="K6" s="10"/>
    </row>
    <row r="7" spans="1:20" ht="32.25" customHeight="1" x14ac:dyDescent="0.25">
      <c r="A7" s="11"/>
      <c r="B7" s="20"/>
      <c r="C7" s="11"/>
      <c r="D7" s="11"/>
      <c r="E7" s="11"/>
      <c r="F7" s="11"/>
      <c r="G7" s="11"/>
      <c r="H7" s="4"/>
      <c r="I7" s="9"/>
      <c r="J7" s="40"/>
      <c r="K7" s="40"/>
    </row>
    <row r="8" spans="1:20" ht="56.25" customHeight="1" x14ac:dyDescent="0.25">
      <c r="A8" s="367" t="s">
        <v>739</v>
      </c>
      <c r="B8" s="367"/>
      <c r="C8" s="367"/>
      <c r="D8" s="367"/>
      <c r="E8" s="367"/>
      <c r="F8" s="367"/>
      <c r="G8" s="367"/>
      <c r="H8" s="367"/>
      <c r="I8" s="367"/>
      <c r="J8" s="367"/>
      <c r="K8" s="15"/>
    </row>
    <row r="9" spans="1:20" ht="15.75" customHeight="1" x14ac:dyDescent="0.25">
      <c r="A9" s="15"/>
      <c r="B9" s="15"/>
      <c r="C9" s="15"/>
      <c r="D9" s="15"/>
      <c r="E9" s="15"/>
      <c r="F9" s="15"/>
      <c r="G9" s="15"/>
      <c r="H9" s="15"/>
      <c r="I9" s="48"/>
      <c r="J9" s="48"/>
      <c r="K9" s="48"/>
    </row>
    <row r="10" spans="1:20" ht="15.75" customHeight="1" x14ac:dyDescent="0.25">
      <c r="A10" s="368" t="s">
        <v>5</v>
      </c>
      <c r="B10" s="38"/>
      <c r="C10" s="368" t="s">
        <v>6</v>
      </c>
      <c r="D10" s="359" t="s">
        <v>226</v>
      </c>
      <c r="E10" s="368" t="s">
        <v>559</v>
      </c>
      <c r="F10" s="38"/>
      <c r="G10" s="350"/>
      <c r="H10" s="93" t="s">
        <v>228</v>
      </c>
      <c r="I10" s="94"/>
      <c r="J10" s="95"/>
      <c r="K10" s="256" t="s">
        <v>740</v>
      </c>
      <c r="L10" s="4" t="s">
        <v>239</v>
      </c>
    </row>
    <row r="11" spans="1:20" ht="32.25" hidden="1" customHeight="1" x14ac:dyDescent="0.25">
      <c r="A11" s="368"/>
      <c r="B11" s="38"/>
      <c r="C11" s="368"/>
      <c r="D11" s="360"/>
      <c r="E11" s="368"/>
      <c r="F11" s="92" t="s">
        <v>741</v>
      </c>
      <c r="G11" s="92" t="s">
        <v>742</v>
      </c>
      <c r="H11" s="22" t="s">
        <v>198</v>
      </c>
      <c r="I11" s="22" t="s">
        <v>208</v>
      </c>
      <c r="J11" s="22" t="s">
        <v>652</v>
      </c>
      <c r="K11" s="73"/>
      <c r="L11" s="4" t="s">
        <v>239</v>
      </c>
      <c r="O11" s="7" t="s">
        <v>239</v>
      </c>
    </row>
    <row r="12" spans="1:20" s="4" customFormat="1" ht="110.25" hidden="1" x14ac:dyDescent="0.25">
      <c r="A12" s="25">
        <f>ROW(A12)-11</f>
        <v>1</v>
      </c>
      <c r="B12" s="49"/>
      <c r="C12" s="12" t="s">
        <v>686</v>
      </c>
      <c r="D12" s="12" t="s">
        <v>685</v>
      </c>
      <c r="E12" s="12" t="s">
        <v>209</v>
      </c>
      <c r="F12" s="96"/>
      <c r="G12" s="96"/>
      <c r="H12" s="97">
        <v>405402</v>
      </c>
      <c r="I12" s="98">
        <f>ROUND(H12,0)</f>
        <v>405402</v>
      </c>
      <c r="J12" s="98">
        <f>ROUND(H12,0)</f>
        <v>405402</v>
      </c>
      <c r="K12" s="351"/>
      <c r="L12" s="7">
        <v>405402</v>
      </c>
      <c r="M12" s="104">
        <f>H12-L12</f>
        <v>0</v>
      </c>
      <c r="O12" s="7"/>
      <c r="P12" s="7"/>
      <c r="Q12" s="7"/>
      <c r="R12" s="7"/>
      <c r="S12" s="7"/>
      <c r="T12" s="7"/>
    </row>
    <row r="13" spans="1:20" ht="110.25" hidden="1" x14ac:dyDescent="0.25">
      <c r="A13" s="25">
        <f t="shared" ref="A13:A76" si="0">ROW(A13)-11</f>
        <v>2</v>
      </c>
      <c r="B13" s="49"/>
      <c r="C13" s="12" t="s">
        <v>680</v>
      </c>
      <c r="D13" s="12" t="s">
        <v>685</v>
      </c>
      <c r="E13" s="12" t="s">
        <v>209</v>
      </c>
      <c r="F13" s="96"/>
      <c r="G13" s="96"/>
      <c r="H13" s="97">
        <f>299244+336</f>
        <v>299580</v>
      </c>
      <c r="I13" s="98">
        <v>299244</v>
      </c>
      <c r="J13" s="98">
        <v>299244</v>
      </c>
      <c r="K13" s="351"/>
      <c r="L13" s="7">
        <v>299244</v>
      </c>
      <c r="M13" s="104">
        <f t="shared" ref="M13:M77" si="1">H13-L13</f>
        <v>336</v>
      </c>
      <c r="N13" s="352" t="s">
        <v>743</v>
      </c>
      <c r="O13" s="7">
        <v>299244</v>
      </c>
      <c r="P13" s="103">
        <f>H13-O13</f>
        <v>336</v>
      </c>
      <c r="Q13" s="7"/>
    </row>
    <row r="14" spans="1:20" ht="110.25" hidden="1" x14ac:dyDescent="0.25">
      <c r="A14" s="25">
        <f t="shared" si="0"/>
        <v>3</v>
      </c>
      <c r="B14" s="49"/>
      <c r="C14" s="12" t="s">
        <v>681</v>
      </c>
      <c r="D14" s="12" t="s">
        <v>685</v>
      </c>
      <c r="E14" s="12" t="s">
        <v>209</v>
      </c>
      <c r="F14" s="96"/>
      <c r="G14" s="96"/>
      <c r="H14" s="97">
        <v>756</v>
      </c>
      <c r="I14" s="98">
        <f>ROUND(H14,0)</f>
        <v>756</v>
      </c>
      <c r="J14" s="98">
        <f>ROUND(H14,0)</f>
        <v>756</v>
      </c>
      <c r="K14" s="351"/>
      <c r="L14" s="7">
        <v>756</v>
      </c>
      <c r="M14" s="104">
        <f t="shared" si="1"/>
        <v>0</v>
      </c>
      <c r="O14" s="7"/>
      <c r="P14" s="7"/>
      <c r="Q14" s="7"/>
    </row>
    <row r="15" spans="1:20" ht="110.25" hidden="1" x14ac:dyDescent="0.25">
      <c r="A15" s="25">
        <f t="shared" si="0"/>
        <v>4</v>
      </c>
      <c r="B15" s="49"/>
      <c r="C15" s="12" t="s">
        <v>560</v>
      </c>
      <c r="D15" s="12" t="s">
        <v>685</v>
      </c>
      <c r="E15" s="12" t="s">
        <v>209</v>
      </c>
      <c r="F15" s="96"/>
      <c r="G15" s="96"/>
      <c r="H15" s="97">
        <v>118476</v>
      </c>
      <c r="I15" s="98">
        <v>118500</v>
      </c>
      <c r="J15" s="98">
        <v>118500</v>
      </c>
      <c r="K15" s="351"/>
      <c r="L15" s="7">
        <v>118476</v>
      </c>
      <c r="M15" s="104">
        <f t="shared" si="1"/>
        <v>0</v>
      </c>
      <c r="O15" s="7"/>
      <c r="P15" s="7"/>
      <c r="Q15" s="7"/>
    </row>
    <row r="16" spans="1:20" ht="110.25" hidden="1" x14ac:dyDescent="0.25">
      <c r="A16" s="25">
        <f t="shared" si="0"/>
        <v>5</v>
      </c>
      <c r="B16" s="49"/>
      <c r="C16" s="12" t="s">
        <v>561</v>
      </c>
      <c r="D16" s="12" t="s">
        <v>685</v>
      </c>
      <c r="E16" s="12" t="s">
        <v>209</v>
      </c>
      <c r="F16" s="96"/>
      <c r="G16" s="96"/>
      <c r="H16" s="97">
        <v>80000</v>
      </c>
      <c r="I16" s="98">
        <f t="shared" ref="I16:I77" si="2">ROUND(H16,0)</f>
        <v>80000</v>
      </c>
      <c r="J16" s="98">
        <f t="shared" ref="J16:J77" si="3">ROUND(H16,0)</f>
        <v>80000</v>
      </c>
      <c r="K16" s="351"/>
      <c r="L16" s="7">
        <v>80000</v>
      </c>
      <c r="M16" s="104">
        <f t="shared" si="1"/>
        <v>0</v>
      </c>
      <c r="O16" s="7"/>
      <c r="P16" s="7"/>
      <c r="Q16" s="7"/>
    </row>
    <row r="17" spans="1:24" ht="110.25" hidden="1" x14ac:dyDescent="0.25">
      <c r="A17" s="25">
        <f t="shared" si="0"/>
        <v>6</v>
      </c>
      <c r="B17" s="49"/>
      <c r="C17" s="12" t="s">
        <v>562</v>
      </c>
      <c r="D17" s="12" t="s">
        <v>685</v>
      </c>
      <c r="E17" s="12" t="s">
        <v>209</v>
      </c>
      <c r="F17" s="96"/>
      <c r="G17" s="96"/>
      <c r="H17" s="97">
        <v>31680</v>
      </c>
      <c r="I17" s="98">
        <f t="shared" si="2"/>
        <v>31680</v>
      </c>
      <c r="J17" s="98">
        <f t="shared" si="3"/>
        <v>31680</v>
      </c>
      <c r="K17" s="351"/>
      <c r="L17" s="7">
        <v>31680</v>
      </c>
      <c r="M17" s="104">
        <f t="shared" si="1"/>
        <v>0</v>
      </c>
      <c r="O17" s="7"/>
      <c r="P17" s="7"/>
      <c r="Q17" s="7"/>
    </row>
    <row r="18" spans="1:24" ht="110.25" hidden="1" x14ac:dyDescent="0.25">
      <c r="A18" s="25">
        <f t="shared" si="0"/>
        <v>7</v>
      </c>
      <c r="B18" s="49"/>
      <c r="C18" s="12" t="s">
        <v>563</v>
      </c>
      <c r="D18" s="12" t="s">
        <v>685</v>
      </c>
      <c r="E18" s="12" t="s">
        <v>209</v>
      </c>
      <c r="F18" s="96"/>
      <c r="G18" s="96"/>
      <c r="H18" s="97">
        <v>90125</v>
      </c>
      <c r="I18" s="98">
        <v>106425</v>
      </c>
      <c r="J18" s="98">
        <f>I18</f>
        <v>106425</v>
      </c>
      <c r="K18" s="351"/>
      <c r="L18" s="7">
        <v>90125</v>
      </c>
      <c r="M18" s="104">
        <f t="shared" si="1"/>
        <v>0</v>
      </c>
      <c r="N18" s="7" t="s">
        <v>666</v>
      </c>
      <c r="O18" s="7"/>
      <c r="P18" s="7"/>
      <c r="Q18" s="7"/>
    </row>
    <row r="19" spans="1:24" ht="110.25" hidden="1" x14ac:dyDescent="0.25">
      <c r="A19" s="25">
        <f t="shared" si="0"/>
        <v>8</v>
      </c>
      <c r="B19" s="49"/>
      <c r="C19" s="12" t="s">
        <v>564</v>
      </c>
      <c r="D19" s="12" t="s">
        <v>685</v>
      </c>
      <c r="E19" s="12" t="s">
        <v>209</v>
      </c>
      <c r="F19" s="96"/>
      <c r="G19" s="96"/>
      <c r="H19" s="97">
        <v>36000</v>
      </c>
      <c r="I19" s="98">
        <f t="shared" si="2"/>
        <v>36000</v>
      </c>
      <c r="J19" s="98">
        <f t="shared" si="3"/>
        <v>36000</v>
      </c>
      <c r="K19" s="351"/>
      <c r="L19" s="7">
        <v>36000</v>
      </c>
      <c r="M19" s="104">
        <f t="shared" si="1"/>
        <v>0</v>
      </c>
      <c r="O19" s="7"/>
      <c r="P19" s="7"/>
      <c r="Q19" s="7"/>
    </row>
    <row r="20" spans="1:24" ht="63" hidden="1" x14ac:dyDescent="0.25">
      <c r="A20" s="25">
        <f t="shared" si="0"/>
        <v>9</v>
      </c>
      <c r="B20" s="49"/>
      <c r="C20" s="12" t="s">
        <v>565</v>
      </c>
      <c r="D20" s="12" t="s">
        <v>744</v>
      </c>
      <c r="E20" s="12" t="s">
        <v>572</v>
      </c>
      <c r="F20" s="96"/>
      <c r="G20" s="96"/>
      <c r="H20" s="97">
        <v>864</v>
      </c>
      <c r="I20" s="98">
        <f t="shared" si="2"/>
        <v>864</v>
      </c>
      <c r="J20" s="98">
        <f t="shared" si="3"/>
        <v>864</v>
      </c>
      <c r="K20" s="351"/>
      <c r="L20" s="7">
        <v>864</v>
      </c>
      <c r="M20" s="104">
        <f t="shared" si="1"/>
        <v>0</v>
      </c>
      <c r="N20" s="7" t="s">
        <v>745</v>
      </c>
      <c r="O20" s="7"/>
      <c r="P20" s="7"/>
      <c r="Q20" s="7"/>
    </row>
    <row r="21" spans="1:24" ht="110.25" hidden="1" x14ac:dyDescent="0.25">
      <c r="A21" s="25">
        <f t="shared" si="0"/>
        <v>10</v>
      </c>
      <c r="B21" s="49">
        <v>940069</v>
      </c>
      <c r="C21" s="45" t="s">
        <v>566</v>
      </c>
      <c r="D21" s="12" t="s">
        <v>685</v>
      </c>
      <c r="E21" s="12" t="s">
        <v>572</v>
      </c>
      <c r="F21" s="96">
        <v>43645</v>
      </c>
      <c r="G21" s="96"/>
      <c r="H21" s="97">
        <v>43645</v>
      </c>
      <c r="I21" s="98">
        <f t="shared" si="2"/>
        <v>43645</v>
      </c>
      <c r="J21" s="98">
        <f t="shared" si="3"/>
        <v>43645</v>
      </c>
      <c r="K21" s="351">
        <v>43645</v>
      </c>
      <c r="L21" s="7">
        <v>43645</v>
      </c>
      <c r="M21" s="104">
        <f t="shared" si="1"/>
        <v>0</v>
      </c>
      <c r="O21" s="7"/>
      <c r="P21" s="7"/>
      <c r="Q21" s="7"/>
    </row>
    <row r="22" spans="1:24" ht="110.25" hidden="1" x14ac:dyDescent="0.25">
      <c r="A22" s="25">
        <f t="shared" si="0"/>
        <v>11</v>
      </c>
      <c r="B22" s="49">
        <v>940067</v>
      </c>
      <c r="C22" s="45" t="s">
        <v>567</v>
      </c>
      <c r="D22" s="12" t="s">
        <v>685</v>
      </c>
      <c r="E22" s="12" t="s">
        <v>572</v>
      </c>
      <c r="F22" s="96">
        <v>14280</v>
      </c>
      <c r="G22" s="96"/>
      <c r="H22" s="97">
        <v>14280</v>
      </c>
      <c r="I22" s="98">
        <f t="shared" si="2"/>
        <v>14280</v>
      </c>
      <c r="J22" s="98">
        <f t="shared" si="3"/>
        <v>14280</v>
      </c>
      <c r="K22" s="351"/>
      <c r="L22" s="7">
        <v>14280</v>
      </c>
      <c r="M22" s="104">
        <f t="shared" si="1"/>
        <v>0</v>
      </c>
      <c r="O22" s="7"/>
      <c r="P22" s="7"/>
      <c r="Q22" s="7"/>
    </row>
    <row r="23" spans="1:24" ht="110.25" x14ac:dyDescent="0.25">
      <c r="A23" s="25">
        <f t="shared" si="0"/>
        <v>12</v>
      </c>
      <c r="B23" s="49">
        <v>900003</v>
      </c>
      <c r="C23" s="45" t="s">
        <v>568</v>
      </c>
      <c r="D23" s="12" t="s">
        <v>685</v>
      </c>
      <c r="E23" s="12" t="s">
        <v>572</v>
      </c>
      <c r="F23" s="96">
        <v>24800</v>
      </c>
      <c r="G23" s="96"/>
      <c r="H23" s="97">
        <v>24800</v>
      </c>
      <c r="I23" s="98">
        <f t="shared" si="2"/>
        <v>24800</v>
      </c>
      <c r="J23" s="98">
        <f t="shared" si="3"/>
        <v>24800</v>
      </c>
      <c r="K23" s="351">
        <v>24800</v>
      </c>
      <c r="L23" s="7">
        <v>24800</v>
      </c>
      <c r="M23" s="104">
        <f t="shared" si="1"/>
        <v>0</v>
      </c>
      <c r="N23" s="7"/>
      <c r="O23" s="7"/>
      <c r="P23" s="7"/>
      <c r="Q23" s="7"/>
    </row>
    <row r="24" spans="1:24" ht="110.25" hidden="1" x14ac:dyDescent="0.25">
      <c r="A24" s="25">
        <f t="shared" si="0"/>
        <v>13</v>
      </c>
      <c r="B24" s="49">
        <v>910009</v>
      </c>
      <c r="C24" s="12" t="s">
        <v>569</v>
      </c>
      <c r="D24" s="12" t="s">
        <v>685</v>
      </c>
      <c r="E24" s="12" t="s">
        <v>572</v>
      </c>
      <c r="F24" s="96">
        <v>5912</v>
      </c>
      <c r="G24" s="96"/>
      <c r="H24" s="97">
        <v>5912</v>
      </c>
      <c r="I24" s="98">
        <f t="shared" si="2"/>
        <v>5912</v>
      </c>
      <c r="J24" s="98">
        <f t="shared" si="3"/>
        <v>5912</v>
      </c>
      <c r="K24" s="351">
        <v>657</v>
      </c>
      <c r="L24" s="7">
        <v>5912</v>
      </c>
      <c r="M24" s="104">
        <f t="shared" si="1"/>
        <v>0</v>
      </c>
      <c r="O24" s="7"/>
      <c r="P24" s="7"/>
      <c r="Q24" s="7"/>
    </row>
    <row r="25" spans="1:24" s="4" customFormat="1" ht="110.25" hidden="1" x14ac:dyDescent="0.25">
      <c r="A25" s="25">
        <f t="shared" si="0"/>
        <v>14</v>
      </c>
      <c r="B25" s="49"/>
      <c r="C25" s="12" t="s">
        <v>570</v>
      </c>
      <c r="D25" s="12" t="s">
        <v>685</v>
      </c>
      <c r="E25" s="12" t="s">
        <v>572</v>
      </c>
      <c r="F25" s="96"/>
      <c r="G25" s="96"/>
      <c r="H25" s="97">
        <v>46080</v>
      </c>
      <c r="I25" s="98">
        <f t="shared" si="2"/>
        <v>46080</v>
      </c>
      <c r="J25" s="98">
        <f t="shared" si="3"/>
        <v>46080</v>
      </c>
      <c r="K25" s="351"/>
      <c r="L25" s="7">
        <v>46080</v>
      </c>
      <c r="M25" s="104">
        <f t="shared" si="1"/>
        <v>0</v>
      </c>
      <c r="O25" s="7"/>
      <c r="P25" s="7"/>
      <c r="Q25" s="7"/>
      <c r="R25" s="7"/>
      <c r="S25" s="7"/>
      <c r="T25" s="7"/>
    </row>
    <row r="26" spans="1:24" s="4" customFormat="1" ht="110.25" hidden="1" x14ac:dyDescent="0.25">
      <c r="A26" s="25">
        <f t="shared" si="0"/>
        <v>15</v>
      </c>
      <c r="B26" s="49">
        <v>730006</v>
      </c>
      <c r="C26" s="12" t="s">
        <v>592</v>
      </c>
      <c r="D26" s="12" t="s">
        <v>685</v>
      </c>
      <c r="E26" s="12" t="s">
        <v>572</v>
      </c>
      <c r="F26" s="96">
        <v>110000</v>
      </c>
      <c r="G26" s="96"/>
      <c r="H26" s="97">
        <v>8930</v>
      </c>
      <c r="I26" s="98">
        <f t="shared" si="2"/>
        <v>8930</v>
      </c>
      <c r="J26" s="98">
        <f t="shared" si="3"/>
        <v>8930</v>
      </c>
      <c r="K26" s="351"/>
      <c r="L26" s="7">
        <v>8930</v>
      </c>
      <c r="M26" s="104">
        <f t="shared" si="1"/>
        <v>0</v>
      </c>
      <c r="O26" s="7"/>
      <c r="P26" s="7"/>
      <c r="Q26" s="7"/>
      <c r="R26" s="7"/>
      <c r="S26" s="7"/>
      <c r="T26" s="7"/>
    </row>
    <row r="27" spans="1:24" ht="47.25" hidden="1" x14ac:dyDescent="0.25">
      <c r="A27" s="25">
        <f t="shared" si="0"/>
        <v>16</v>
      </c>
      <c r="B27" s="49">
        <v>510001</v>
      </c>
      <c r="C27" s="12" t="s">
        <v>571</v>
      </c>
      <c r="D27" s="12" t="s">
        <v>209</v>
      </c>
      <c r="E27" s="12" t="s">
        <v>572</v>
      </c>
      <c r="F27" s="96">
        <v>4416</v>
      </c>
      <c r="G27" s="96">
        <v>4224</v>
      </c>
      <c r="H27" s="97">
        <v>4224</v>
      </c>
      <c r="I27" s="98">
        <f t="shared" si="2"/>
        <v>4224</v>
      </c>
      <c r="J27" s="98">
        <f t="shared" si="3"/>
        <v>4224</v>
      </c>
      <c r="K27" s="351">
        <v>255</v>
      </c>
      <c r="L27" s="7">
        <v>4224</v>
      </c>
      <c r="M27" s="104">
        <f t="shared" si="1"/>
        <v>0</v>
      </c>
      <c r="N27" s="7" t="s">
        <v>683</v>
      </c>
      <c r="O27" s="7"/>
      <c r="P27" s="7"/>
      <c r="Q27" s="7"/>
      <c r="T27" s="7"/>
      <c r="U27" s="7"/>
      <c r="V27" s="3"/>
      <c r="W27" s="3"/>
      <c r="X27" s="3"/>
    </row>
    <row r="28" spans="1:24" ht="63" hidden="1" x14ac:dyDescent="0.25">
      <c r="A28" s="25">
        <f t="shared" si="0"/>
        <v>17</v>
      </c>
      <c r="B28" s="49">
        <v>520001</v>
      </c>
      <c r="C28" s="12" t="s">
        <v>573</v>
      </c>
      <c r="D28" s="12" t="s">
        <v>209</v>
      </c>
      <c r="E28" s="12" t="s">
        <v>572</v>
      </c>
      <c r="F28" s="96"/>
      <c r="G28" s="96">
        <v>10560</v>
      </c>
      <c r="H28" s="97">
        <v>10752</v>
      </c>
      <c r="I28" s="98">
        <f t="shared" si="2"/>
        <v>10752</v>
      </c>
      <c r="J28" s="98">
        <f t="shared" si="3"/>
        <v>10752</v>
      </c>
      <c r="K28" s="351"/>
      <c r="L28" s="7">
        <v>10752</v>
      </c>
      <c r="M28" s="104">
        <f t="shared" si="1"/>
        <v>0</v>
      </c>
      <c r="N28" s="7" t="s">
        <v>683</v>
      </c>
      <c r="O28" s="7"/>
      <c r="P28" s="7"/>
      <c r="Q28" s="7"/>
      <c r="T28" s="7"/>
      <c r="U28" s="7"/>
      <c r="V28" s="3"/>
      <c r="W28" s="3"/>
      <c r="X28" s="3"/>
    </row>
    <row r="29" spans="1:24" ht="63" hidden="1" x14ac:dyDescent="0.25">
      <c r="A29" s="25">
        <f t="shared" si="0"/>
        <v>18</v>
      </c>
      <c r="B29" s="49">
        <v>530001</v>
      </c>
      <c r="C29" s="12" t="s">
        <v>574</v>
      </c>
      <c r="D29" s="12" t="s">
        <v>209</v>
      </c>
      <c r="E29" s="12" t="s">
        <v>572</v>
      </c>
      <c r="F29" s="96"/>
      <c r="G29" s="96">
        <v>6336</v>
      </c>
      <c r="H29" s="97">
        <v>6336</v>
      </c>
      <c r="I29" s="98">
        <f t="shared" si="2"/>
        <v>6336</v>
      </c>
      <c r="J29" s="98">
        <f t="shared" si="3"/>
        <v>6336</v>
      </c>
      <c r="K29" s="351"/>
      <c r="L29" s="7">
        <v>6336</v>
      </c>
      <c r="M29" s="104">
        <f t="shared" si="1"/>
        <v>0</v>
      </c>
      <c r="N29" s="7" t="s">
        <v>683</v>
      </c>
      <c r="O29" s="7"/>
      <c r="P29" s="7"/>
      <c r="Q29" s="7"/>
      <c r="T29" s="7"/>
      <c r="U29" s="7"/>
      <c r="V29" s="3"/>
      <c r="W29" s="3"/>
      <c r="X29" s="3"/>
    </row>
    <row r="30" spans="1:24" ht="63" hidden="1" x14ac:dyDescent="0.25">
      <c r="A30" s="25">
        <f t="shared" si="0"/>
        <v>19</v>
      </c>
      <c r="B30" s="49">
        <v>540001</v>
      </c>
      <c r="C30" s="12" t="s">
        <v>575</v>
      </c>
      <c r="D30" s="12" t="s">
        <v>209</v>
      </c>
      <c r="E30" s="12" t="s">
        <v>572</v>
      </c>
      <c r="F30" s="96"/>
      <c r="G30" s="96">
        <v>2496</v>
      </c>
      <c r="H30" s="97">
        <v>2496</v>
      </c>
      <c r="I30" s="98">
        <f t="shared" si="2"/>
        <v>2496</v>
      </c>
      <c r="J30" s="98">
        <f t="shared" si="3"/>
        <v>2496</v>
      </c>
      <c r="K30" s="351"/>
      <c r="L30" s="7">
        <v>2496</v>
      </c>
      <c r="M30" s="104">
        <f t="shared" si="1"/>
        <v>0</v>
      </c>
      <c r="N30" s="7" t="s">
        <v>683</v>
      </c>
      <c r="O30" s="7"/>
      <c r="P30" s="7"/>
      <c r="Q30" s="7"/>
      <c r="T30" s="7"/>
      <c r="U30" s="7"/>
      <c r="V30" s="3"/>
      <c r="W30" s="3"/>
      <c r="X30" s="3"/>
    </row>
    <row r="31" spans="1:24" ht="63" hidden="1" x14ac:dyDescent="0.25">
      <c r="A31" s="25">
        <f t="shared" si="0"/>
        <v>20</v>
      </c>
      <c r="B31" s="49">
        <v>550002</v>
      </c>
      <c r="C31" s="12" t="s">
        <v>576</v>
      </c>
      <c r="D31" s="12" t="s">
        <v>209</v>
      </c>
      <c r="E31" s="12" t="s">
        <v>572</v>
      </c>
      <c r="F31" s="96"/>
      <c r="G31" s="96">
        <v>12672</v>
      </c>
      <c r="H31" s="97">
        <v>12672</v>
      </c>
      <c r="I31" s="98">
        <f t="shared" si="2"/>
        <v>12672</v>
      </c>
      <c r="J31" s="98">
        <f t="shared" si="3"/>
        <v>12672</v>
      </c>
      <c r="K31" s="351">
        <f>H31</f>
        <v>12672</v>
      </c>
      <c r="L31" s="7">
        <v>12672</v>
      </c>
      <c r="M31" s="104">
        <f t="shared" si="1"/>
        <v>0</v>
      </c>
      <c r="N31" s="7" t="s">
        <v>683</v>
      </c>
      <c r="O31" s="7"/>
      <c r="P31" s="7"/>
      <c r="Q31" s="7"/>
      <c r="T31" s="7"/>
      <c r="U31" s="7"/>
      <c r="V31" s="3"/>
      <c r="W31" s="3"/>
      <c r="X31" s="3"/>
    </row>
    <row r="32" spans="1:24" ht="47.25" hidden="1" x14ac:dyDescent="0.25">
      <c r="A32" s="25">
        <f t="shared" si="0"/>
        <v>21</v>
      </c>
      <c r="B32" s="49">
        <v>560001</v>
      </c>
      <c r="C32" s="12" t="s">
        <v>577</v>
      </c>
      <c r="D32" s="12" t="s">
        <v>209</v>
      </c>
      <c r="E32" s="12" t="s">
        <v>572</v>
      </c>
      <c r="F32" s="96">
        <v>5184</v>
      </c>
      <c r="G32" s="96">
        <v>5184</v>
      </c>
      <c r="H32" s="97">
        <v>5376</v>
      </c>
      <c r="I32" s="98">
        <f t="shared" si="2"/>
        <v>5376</v>
      </c>
      <c r="J32" s="98">
        <f t="shared" si="3"/>
        <v>5376</v>
      </c>
      <c r="K32" s="351">
        <v>1320</v>
      </c>
      <c r="L32" s="7">
        <v>5376</v>
      </c>
      <c r="M32" s="104">
        <f t="shared" si="1"/>
        <v>0</v>
      </c>
      <c r="N32" s="7" t="s">
        <v>683</v>
      </c>
      <c r="O32" s="7"/>
      <c r="P32" s="7"/>
      <c r="Q32" s="7"/>
      <c r="T32" s="7"/>
      <c r="U32" s="7"/>
      <c r="V32" s="3"/>
      <c r="W32" s="3"/>
      <c r="X32" s="3"/>
    </row>
    <row r="33" spans="1:24" ht="47.25" hidden="1" x14ac:dyDescent="0.25">
      <c r="A33" s="25">
        <f t="shared" si="0"/>
        <v>22</v>
      </c>
      <c r="B33" s="49">
        <v>580003</v>
      </c>
      <c r="C33" s="12" t="s">
        <v>578</v>
      </c>
      <c r="D33" s="12" t="s">
        <v>209</v>
      </c>
      <c r="E33" s="12" t="s">
        <v>572</v>
      </c>
      <c r="F33" s="96">
        <v>8640</v>
      </c>
      <c r="G33" s="96">
        <v>8448</v>
      </c>
      <c r="H33" s="97">
        <v>8448</v>
      </c>
      <c r="I33" s="98">
        <f t="shared" si="2"/>
        <v>8448</v>
      </c>
      <c r="J33" s="98">
        <f t="shared" si="3"/>
        <v>8448</v>
      </c>
      <c r="K33" s="351"/>
      <c r="L33" s="7">
        <v>8448</v>
      </c>
      <c r="M33" s="104">
        <f t="shared" si="1"/>
        <v>0</v>
      </c>
      <c r="N33" s="7" t="s">
        <v>683</v>
      </c>
      <c r="O33" s="7"/>
      <c r="P33" s="7"/>
      <c r="Q33" s="7"/>
      <c r="T33" s="7"/>
      <c r="U33" s="7"/>
      <c r="V33" s="3"/>
      <c r="W33" s="3"/>
      <c r="X33" s="3"/>
    </row>
    <row r="34" spans="1:24" ht="63" hidden="1" x14ac:dyDescent="0.25">
      <c r="A34" s="25">
        <f t="shared" si="0"/>
        <v>23</v>
      </c>
      <c r="B34" s="49">
        <v>590004</v>
      </c>
      <c r="C34" s="12" t="s">
        <v>579</v>
      </c>
      <c r="D34" s="12" t="s">
        <v>209</v>
      </c>
      <c r="E34" s="12" t="s">
        <v>572</v>
      </c>
      <c r="F34" s="96"/>
      <c r="G34" s="96">
        <v>4800</v>
      </c>
      <c r="H34" s="97">
        <v>4800</v>
      </c>
      <c r="I34" s="98">
        <f t="shared" si="2"/>
        <v>4800</v>
      </c>
      <c r="J34" s="98">
        <f t="shared" si="3"/>
        <v>4800</v>
      </c>
      <c r="K34" s="351"/>
      <c r="L34" s="7">
        <v>4800</v>
      </c>
      <c r="M34" s="104">
        <f t="shared" si="1"/>
        <v>0</v>
      </c>
      <c r="N34" s="7" t="s">
        <v>683</v>
      </c>
      <c r="O34" s="7"/>
      <c r="P34" s="7"/>
      <c r="Q34" s="7"/>
      <c r="T34" s="7"/>
      <c r="U34" s="7"/>
      <c r="V34" s="3"/>
      <c r="W34" s="3"/>
      <c r="X34" s="3"/>
    </row>
    <row r="35" spans="1:24" ht="63" hidden="1" x14ac:dyDescent="0.25">
      <c r="A35" s="25">
        <f t="shared" si="0"/>
        <v>24</v>
      </c>
      <c r="B35" s="49">
        <v>600003</v>
      </c>
      <c r="C35" s="12" t="s">
        <v>580</v>
      </c>
      <c r="D35" s="12" t="s">
        <v>209</v>
      </c>
      <c r="E35" s="12" t="s">
        <v>572</v>
      </c>
      <c r="F35" s="96"/>
      <c r="G35" s="96">
        <v>6336</v>
      </c>
      <c r="H35" s="97">
        <v>6336</v>
      </c>
      <c r="I35" s="98">
        <f t="shared" si="2"/>
        <v>6336</v>
      </c>
      <c r="J35" s="98">
        <f t="shared" si="3"/>
        <v>6336</v>
      </c>
      <c r="K35" s="351">
        <v>6336</v>
      </c>
      <c r="L35" s="7">
        <v>6336</v>
      </c>
      <c r="M35" s="104">
        <f t="shared" si="1"/>
        <v>0</v>
      </c>
      <c r="N35" s="7" t="s">
        <v>683</v>
      </c>
      <c r="O35" s="7"/>
      <c r="P35" s="7"/>
      <c r="Q35" s="7"/>
      <c r="T35" s="7"/>
      <c r="U35" s="7"/>
      <c r="V35" s="3"/>
      <c r="W35" s="3"/>
      <c r="X35" s="3"/>
    </row>
    <row r="36" spans="1:24" ht="63" hidden="1" x14ac:dyDescent="0.25">
      <c r="A36" s="25">
        <f t="shared" si="0"/>
        <v>25</v>
      </c>
      <c r="B36" s="49">
        <v>610006</v>
      </c>
      <c r="C36" s="12" t="s">
        <v>581</v>
      </c>
      <c r="D36" s="12" t="s">
        <v>209</v>
      </c>
      <c r="E36" s="12" t="s">
        <v>572</v>
      </c>
      <c r="F36" s="96"/>
      <c r="G36" s="96">
        <v>9216</v>
      </c>
      <c r="H36" s="97">
        <v>9216</v>
      </c>
      <c r="I36" s="98">
        <f t="shared" si="2"/>
        <v>9216</v>
      </c>
      <c r="J36" s="98">
        <f t="shared" si="3"/>
        <v>9216</v>
      </c>
      <c r="K36" s="351"/>
      <c r="L36" s="7">
        <v>9216</v>
      </c>
      <c r="M36" s="104">
        <f t="shared" si="1"/>
        <v>0</v>
      </c>
      <c r="N36" s="7" t="s">
        <v>683</v>
      </c>
      <c r="O36" s="7"/>
      <c r="P36" s="7"/>
      <c r="Q36" s="7"/>
      <c r="T36" s="7"/>
      <c r="U36" s="7"/>
      <c r="V36" s="3"/>
      <c r="W36" s="3"/>
      <c r="X36" s="3"/>
    </row>
    <row r="37" spans="1:24" ht="47.25" hidden="1" x14ac:dyDescent="0.25">
      <c r="A37" s="25">
        <f t="shared" si="0"/>
        <v>26</v>
      </c>
      <c r="B37" s="49">
        <v>640006</v>
      </c>
      <c r="C37" s="12" t="s">
        <v>582</v>
      </c>
      <c r="D37" s="12" t="s">
        <v>209</v>
      </c>
      <c r="E37" s="12" t="s">
        <v>572</v>
      </c>
      <c r="F37" s="96">
        <v>7488</v>
      </c>
      <c r="G37" s="96">
        <v>7104</v>
      </c>
      <c r="H37" s="97">
        <v>7104</v>
      </c>
      <c r="I37" s="98">
        <f t="shared" si="2"/>
        <v>7104</v>
      </c>
      <c r="J37" s="98">
        <f t="shared" si="3"/>
        <v>7104</v>
      </c>
      <c r="K37" s="351">
        <v>7104</v>
      </c>
      <c r="L37" s="7">
        <v>7104</v>
      </c>
      <c r="M37" s="104">
        <f t="shared" si="1"/>
        <v>0</v>
      </c>
      <c r="N37" s="7" t="s">
        <v>683</v>
      </c>
      <c r="O37" s="7"/>
      <c r="P37" s="7"/>
      <c r="Q37" s="7"/>
      <c r="T37" s="7"/>
      <c r="U37" s="7"/>
      <c r="V37" s="3"/>
      <c r="W37" s="3"/>
      <c r="X37" s="3"/>
    </row>
    <row r="38" spans="1:24" ht="47.25" hidden="1" x14ac:dyDescent="0.25">
      <c r="A38" s="25">
        <f t="shared" si="0"/>
        <v>27</v>
      </c>
      <c r="B38" s="49">
        <v>640007</v>
      </c>
      <c r="C38" s="12" t="s">
        <v>583</v>
      </c>
      <c r="D38" s="12" t="s">
        <v>209</v>
      </c>
      <c r="E38" s="12" t="s">
        <v>572</v>
      </c>
      <c r="F38" s="96">
        <v>206</v>
      </c>
      <c r="G38" s="96">
        <v>3264</v>
      </c>
      <c r="H38" s="97">
        <v>3456</v>
      </c>
      <c r="I38" s="98">
        <f t="shared" si="2"/>
        <v>3456</v>
      </c>
      <c r="J38" s="98">
        <f t="shared" si="3"/>
        <v>3456</v>
      </c>
      <c r="K38" s="351"/>
      <c r="L38" s="7">
        <v>3456</v>
      </c>
      <c r="M38" s="104">
        <f t="shared" si="1"/>
        <v>0</v>
      </c>
      <c r="N38" s="7" t="s">
        <v>683</v>
      </c>
      <c r="O38" s="7"/>
      <c r="P38" s="7"/>
      <c r="Q38" s="7"/>
      <c r="T38" s="7"/>
      <c r="U38" s="7"/>
      <c r="V38" s="3"/>
      <c r="W38" s="3"/>
      <c r="X38" s="3"/>
    </row>
    <row r="39" spans="1:24" ht="47.25" hidden="1" x14ac:dyDescent="0.25">
      <c r="A39" s="25">
        <f t="shared" si="0"/>
        <v>28</v>
      </c>
      <c r="B39" s="49">
        <v>650006</v>
      </c>
      <c r="C39" s="12" t="s">
        <v>584</v>
      </c>
      <c r="D39" s="12" t="s">
        <v>209</v>
      </c>
      <c r="E39" s="12" t="s">
        <v>572</v>
      </c>
      <c r="F39" s="96">
        <v>8300</v>
      </c>
      <c r="G39" s="96">
        <v>4608</v>
      </c>
      <c r="H39" s="97">
        <v>4608</v>
      </c>
      <c r="I39" s="98">
        <f t="shared" si="2"/>
        <v>4608</v>
      </c>
      <c r="J39" s="98">
        <f t="shared" si="3"/>
        <v>4608</v>
      </c>
      <c r="K39" s="351"/>
      <c r="L39" s="7">
        <v>4608</v>
      </c>
      <c r="M39" s="104">
        <f t="shared" si="1"/>
        <v>0</v>
      </c>
      <c r="N39" s="7" t="s">
        <v>683</v>
      </c>
      <c r="O39" s="7"/>
      <c r="P39" s="7"/>
      <c r="Q39" s="7"/>
      <c r="T39" s="7"/>
      <c r="U39" s="7"/>
      <c r="V39" s="3"/>
      <c r="W39" s="3"/>
      <c r="X39" s="3"/>
    </row>
    <row r="40" spans="1:24" ht="47.25" hidden="1" x14ac:dyDescent="0.25">
      <c r="A40" s="25">
        <f t="shared" si="0"/>
        <v>29</v>
      </c>
      <c r="B40" s="49">
        <v>660003</v>
      </c>
      <c r="C40" s="12" t="s">
        <v>585</v>
      </c>
      <c r="D40" s="12" t="s">
        <v>209</v>
      </c>
      <c r="E40" s="12" t="s">
        <v>572</v>
      </c>
      <c r="F40" s="96">
        <v>364</v>
      </c>
      <c r="G40" s="96">
        <v>6336</v>
      </c>
      <c r="H40" s="97">
        <v>6336</v>
      </c>
      <c r="I40" s="98">
        <f t="shared" si="2"/>
        <v>6336</v>
      </c>
      <c r="J40" s="98">
        <f t="shared" si="3"/>
        <v>6336</v>
      </c>
      <c r="K40" s="351">
        <v>404</v>
      </c>
      <c r="L40" s="7">
        <v>6336</v>
      </c>
      <c r="M40" s="104">
        <f t="shared" si="1"/>
        <v>0</v>
      </c>
      <c r="N40" s="7" t="s">
        <v>683</v>
      </c>
      <c r="O40" s="7"/>
      <c r="P40" s="7"/>
      <c r="Q40" s="7"/>
      <c r="T40" s="7"/>
      <c r="U40" s="7"/>
      <c r="V40" s="3"/>
      <c r="W40" s="3"/>
      <c r="X40" s="3"/>
    </row>
    <row r="41" spans="1:24" ht="47.25" hidden="1" x14ac:dyDescent="0.25">
      <c r="A41" s="25">
        <f t="shared" si="0"/>
        <v>30</v>
      </c>
      <c r="B41" s="49">
        <v>670007</v>
      </c>
      <c r="C41" s="12" t="s">
        <v>586</v>
      </c>
      <c r="D41" s="12" t="s">
        <v>209</v>
      </c>
      <c r="E41" s="12" t="s">
        <v>572</v>
      </c>
      <c r="F41" s="96">
        <v>6720</v>
      </c>
      <c r="G41" s="96">
        <v>6720</v>
      </c>
      <c r="H41" s="97">
        <v>7104</v>
      </c>
      <c r="I41" s="98">
        <f t="shared" si="2"/>
        <v>7104</v>
      </c>
      <c r="J41" s="98">
        <f t="shared" si="3"/>
        <v>7104</v>
      </c>
      <c r="K41" s="351">
        <v>32</v>
      </c>
      <c r="L41" s="7">
        <v>7104</v>
      </c>
      <c r="M41" s="104">
        <f t="shared" si="1"/>
        <v>0</v>
      </c>
      <c r="N41" s="7" t="s">
        <v>683</v>
      </c>
      <c r="O41" s="7"/>
      <c r="P41" s="7"/>
      <c r="Q41" s="7"/>
      <c r="T41" s="7"/>
      <c r="U41" s="7"/>
      <c r="V41" s="3"/>
      <c r="W41" s="3"/>
      <c r="X41" s="3"/>
    </row>
    <row r="42" spans="1:24" ht="47.25" hidden="1" x14ac:dyDescent="0.25">
      <c r="A42" s="25">
        <f t="shared" si="0"/>
        <v>31</v>
      </c>
      <c r="B42" s="49">
        <v>680005</v>
      </c>
      <c r="C42" s="12" t="s">
        <v>587</v>
      </c>
      <c r="D42" s="12" t="s">
        <v>209</v>
      </c>
      <c r="E42" s="12" t="s">
        <v>572</v>
      </c>
      <c r="F42" s="96">
        <v>10544</v>
      </c>
      <c r="G42" s="96">
        <v>5568</v>
      </c>
      <c r="H42" s="97">
        <v>5568</v>
      </c>
      <c r="I42" s="98">
        <f t="shared" si="2"/>
        <v>5568</v>
      </c>
      <c r="J42" s="98">
        <f t="shared" si="3"/>
        <v>5568</v>
      </c>
      <c r="K42" s="351">
        <v>5568</v>
      </c>
      <c r="L42" s="7">
        <v>5568</v>
      </c>
      <c r="M42" s="104">
        <f t="shared" si="1"/>
        <v>0</v>
      </c>
      <c r="N42" s="7" t="s">
        <v>683</v>
      </c>
      <c r="O42" s="7"/>
      <c r="P42" s="7"/>
      <c r="Q42" s="7"/>
      <c r="T42" s="7"/>
      <c r="U42" s="7"/>
      <c r="V42" s="3"/>
      <c r="W42" s="3"/>
      <c r="X42" s="3"/>
    </row>
    <row r="43" spans="1:24" ht="63" hidden="1" x14ac:dyDescent="0.25">
      <c r="A43" s="25">
        <f t="shared" si="0"/>
        <v>32</v>
      </c>
      <c r="B43" s="49">
        <v>690004</v>
      </c>
      <c r="C43" s="12" t="s">
        <v>588</v>
      </c>
      <c r="D43" s="12" t="s">
        <v>209</v>
      </c>
      <c r="E43" s="12" t="s">
        <v>572</v>
      </c>
      <c r="F43" s="96">
        <v>5536</v>
      </c>
      <c r="G43" s="96">
        <v>5568</v>
      </c>
      <c r="H43" s="97">
        <v>5568</v>
      </c>
      <c r="I43" s="98">
        <f t="shared" si="2"/>
        <v>5568</v>
      </c>
      <c r="J43" s="98">
        <f t="shared" si="3"/>
        <v>5568</v>
      </c>
      <c r="K43" s="351">
        <v>5536</v>
      </c>
      <c r="L43" s="7">
        <v>5568</v>
      </c>
      <c r="M43" s="104">
        <f t="shared" si="1"/>
        <v>0</v>
      </c>
      <c r="N43" s="7" t="s">
        <v>683</v>
      </c>
      <c r="O43" s="7"/>
      <c r="P43" s="7"/>
      <c r="Q43" s="7"/>
      <c r="T43" s="7"/>
      <c r="U43" s="7"/>
      <c r="V43" s="3"/>
      <c r="W43" s="3"/>
      <c r="X43" s="3"/>
    </row>
    <row r="44" spans="1:24" ht="47.25" hidden="1" x14ac:dyDescent="0.25">
      <c r="A44" s="25">
        <f t="shared" si="0"/>
        <v>33</v>
      </c>
      <c r="B44" s="49">
        <v>700006</v>
      </c>
      <c r="C44" s="12" t="s">
        <v>589</v>
      </c>
      <c r="D44" s="12" t="s">
        <v>209</v>
      </c>
      <c r="E44" s="12" t="s">
        <v>572</v>
      </c>
      <c r="F44" s="96">
        <v>4771</v>
      </c>
      <c r="G44" s="96">
        <v>4992</v>
      </c>
      <c r="H44" s="97">
        <v>4992</v>
      </c>
      <c r="I44" s="98">
        <f t="shared" si="2"/>
        <v>4992</v>
      </c>
      <c r="J44" s="98">
        <f t="shared" si="3"/>
        <v>4992</v>
      </c>
      <c r="K44" s="351"/>
      <c r="L44" s="7">
        <v>4992</v>
      </c>
      <c r="M44" s="104">
        <f t="shared" si="1"/>
        <v>0</v>
      </c>
      <c r="N44" s="7" t="s">
        <v>683</v>
      </c>
      <c r="O44" s="7"/>
      <c r="P44" s="7"/>
      <c r="Q44" s="7"/>
      <c r="T44" s="7"/>
      <c r="U44" s="7"/>
      <c r="V44" s="3"/>
      <c r="W44" s="3"/>
      <c r="X44" s="3"/>
    </row>
    <row r="45" spans="1:24" ht="63" hidden="1" x14ac:dyDescent="0.25">
      <c r="A45" s="25">
        <f t="shared" si="0"/>
        <v>34</v>
      </c>
      <c r="B45" s="49">
        <v>710004</v>
      </c>
      <c r="C45" s="12" t="s">
        <v>590</v>
      </c>
      <c r="D45" s="12" t="s">
        <v>209</v>
      </c>
      <c r="E45" s="12" t="s">
        <v>572</v>
      </c>
      <c r="F45" s="96"/>
      <c r="G45" s="96">
        <v>14016</v>
      </c>
      <c r="H45" s="97">
        <v>14016</v>
      </c>
      <c r="I45" s="98">
        <f t="shared" si="2"/>
        <v>14016</v>
      </c>
      <c r="J45" s="98">
        <f t="shared" si="3"/>
        <v>14016</v>
      </c>
      <c r="K45" s="351"/>
      <c r="L45" s="7">
        <v>14016</v>
      </c>
      <c r="M45" s="104">
        <f t="shared" si="1"/>
        <v>0</v>
      </c>
      <c r="N45" s="7" t="s">
        <v>683</v>
      </c>
      <c r="O45" s="7"/>
      <c r="P45" s="7"/>
      <c r="Q45" s="7"/>
      <c r="T45" s="7"/>
      <c r="U45" s="7"/>
      <c r="V45" s="3"/>
      <c r="W45" s="3"/>
      <c r="X45" s="3"/>
    </row>
    <row r="46" spans="1:24" ht="63" hidden="1" x14ac:dyDescent="0.25">
      <c r="A46" s="25">
        <f t="shared" si="0"/>
        <v>35</v>
      </c>
      <c r="B46" s="49">
        <v>720009</v>
      </c>
      <c r="C46" s="12" t="s">
        <v>591</v>
      </c>
      <c r="D46" s="12" t="s">
        <v>209</v>
      </c>
      <c r="E46" s="12" t="s">
        <v>572</v>
      </c>
      <c r="F46" s="96"/>
      <c r="G46" s="96">
        <v>9216</v>
      </c>
      <c r="H46" s="97">
        <v>9216</v>
      </c>
      <c r="I46" s="98">
        <f t="shared" si="2"/>
        <v>9216</v>
      </c>
      <c r="J46" s="98">
        <f t="shared" si="3"/>
        <v>9216</v>
      </c>
      <c r="K46" s="351">
        <v>9216</v>
      </c>
      <c r="L46" s="7">
        <v>9216</v>
      </c>
      <c r="M46" s="104">
        <f t="shared" si="1"/>
        <v>0</v>
      </c>
      <c r="N46" s="7" t="s">
        <v>683</v>
      </c>
      <c r="O46" s="7"/>
      <c r="P46" s="7"/>
      <c r="Q46" s="7"/>
      <c r="T46" s="7"/>
      <c r="U46" s="7"/>
      <c r="V46" s="3"/>
      <c r="W46" s="3"/>
      <c r="X46" s="3"/>
    </row>
    <row r="47" spans="1:24" ht="47.25" hidden="1" x14ac:dyDescent="0.25">
      <c r="A47" s="25">
        <f t="shared" si="0"/>
        <v>36</v>
      </c>
      <c r="B47" s="49">
        <v>740008</v>
      </c>
      <c r="C47" s="12" t="s">
        <v>593</v>
      </c>
      <c r="D47" s="12" t="s">
        <v>209</v>
      </c>
      <c r="E47" s="12" t="s">
        <v>572</v>
      </c>
      <c r="F47" s="96">
        <v>11760</v>
      </c>
      <c r="G47" s="96">
        <v>11712</v>
      </c>
      <c r="H47" s="97">
        <v>11904</v>
      </c>
      <c r="I47" s="98">
        <f t="shared" si="2"/>
        <v>11904</v>
      </c>
      <c r="J47" s="98">
        <f t="shared" si="3"/>
        <v>11904</v>
      </c>
      <c r="K47" s="351"/>
      <c r="L47" s="7">
        <v>11904</v>
      </c>
      <c r="M47" s="104">
        <f t="shared" si="1"/>
        <v>0</v>
      </c>
      <c r="N47" s="7" t="s">
        <v>683</v>
      </c>
      <c r="O47" s="7"/>
      <c r="P47" s="7"/>
      <c r="Q47" s="7"/>
      <c r="T47" s="7"/>
      <c r="U47" s="7"/>
      <c r="V47" s="3"/>
      <c r="W47" s="3"/>
      <c r="X47" s="3"/>
    </row>
    <row r="48" spans="1:24" ht="47.25" hidden="1" x14ac:dyDescent="0.25">
      <c r="A48" s="25">
        <f t="shared" si="0"/>
        <v>37</v>
      </c>
      <c r="B48" s="49">
        <v>750002</v>
      </c>
      <c r="C48" s="12" t="s">
        <v>594</v>
      </c>
      <c r="D48" s="12" t="s">
        <v>209</v>
      </c>
      <c r="E48" s="12" t="s">
        <v>572</v>
      </c>
      <c r="F48" s="96">
        <v>5760</v>
      </c>
      <c r="G48" s="96">
        <v>5760</v>
      </c>
      <c r="H48" s="97">
        <v>5760</v>
      </c>
      <c r="I48" s="98">
        <f t="shared" si="2"/>
        <v>5760</v>
      </c>
      <c r="J48" s="98">
        <f t="shared" si="3"/>
        <v>5760</v>
      </c>
      <c r="K48" s="351">
        <v>1440</v>
      </c>
      <c r="L48" s="7">
        <v>5760</v>
      </c>
      <c r="M48" s="104">
        <f t="shared" si="1"/>
        <v>0</v>
      </c>
      <c r="N48" s="7" t="s">
        <v>683</v>
      </c>
      <c r="O48" s="7"/>
      <c r="P48" s="7"/>
      <c r="Q48" s="7"/>
      <c r="T48" s="7"/>
      <c r="U48" s="7"/>
      <c r="V48" s="3"/>
      <c r="W48" s="3"/>
      <c r="X48" s="3"/>
    </row>
    <row r="49" spans="1:24" ht="63" hidden="1" x14ac:dyDescent="0.25">
      <c r="A49" s="25">
        <f t="shared" si="0"/>
        <v>38</v>
      </c>
      <c r="B49" s="49">
        <v>760008</v>
      </c>
      <c r="C49" s="12" t="s">
        <v>595</v>
      </c>
      <c r="D49" s="12" t="s">
        <v>209</v>
      </c>
      <c r="E49" s="12" t="s">
        <v>572</v>
      </c>
      <c r="F49" s="96"/>
      <c r="G49" s="96">
        <v>6336</v>
      </c>
      <c r="H49" s="97">
        <v>6336</v>
      </c>
      <c r="I49" s="98">
        <f t="shared" si="2"/>
        <v>6336</v>
      </c>
      <c r="J49" s="98">
        <f t="shared" si="3"/>
        <v>6336</v>
      </c>
      <c r="K49" s="351"/>
      <c r="L49" s="7">
        <v>6336</v>
      </c>
      <c r="M49" s="104">
        <f t="shared" si="1"/>
        <v>0</v>
      </c>
      <c r="N49" s="7" t="s">
        <v>683</v>
      </c>
      <c r="O49" s="7"/>
      <c r="P49" s="7"/>
      <c r="Q49" s="7"/>
      <c r="T49" s="7"/>
      <c r="U49" s="7"/>
      <c r="V49" s="3"/>
      <c r="W49" s="3"/>
      <c r="X49" s="3"/>
    </row>
    <row r="50" spans="1:24" ht="47.25" hidden="1" x14ac:dyDescent="0.25">
      <c r="A50" s="25">
        <f t="shared" si="0"/>
        <v>39</v>
      </c>
      <c r="B50" s="49">
        <v>770001</v>
      </c>
      <c r="C50" s="12" t="s">
        <v>596</v>
      </c>
      <c r="D50" s="12" t="s">
        <v>209</v>
      </c>
      <c r="E50" s="12" t="s">
        <v>572</v>
      </c>
      <c r="F50" s="96"/>
      <c r="G50" s="96">
        <v>5568</v>
      </c>
      <c r="H50" s="97">
        <v>5568</v>
      </c>
      <c r="I50" s="98">
        <f t="shared" si="2"/>
        <v>5568</v>
      </c>
      <c r="J50" s="98">
        <f t="shared" si="3"/>
        <v>5568</v>
      </c>
      <c r="K50" s="351"/>
      <c r="L50" s="7">
        <v>5568</v>
      </c>
      <c r="M50" s="104">
        <f t="shared" si="1"/>
        <v>0</v>
      </c>
      <c r="N50" s="7" t="s">
        <v>683</v>
      </c>
      <c r="O50" s="7"/>
      <c r="P50" s="7"/>
      <c r="Q50" s="7"/>
      <c r="T50" s="7"/>
      <c r="U50" s="7"/>
      <c r="V50" s="3"/>
      <c r="W50" s="3"/>
      <c r="X50" s="3"/>
    </row>
    <row r="51" spans="1:24" ht="47.25" hidden="1" x14ac:dyDescent="0.25">
      <c r="A51" s="25">
        <f t="shared" si="0"/>
        <v>40</v>
      </c>
      <c r="B51" s="49">
        <v>770004</v>
      </c>
      <c r="C51" s="12" t="s">
        <v>597</v>
      </c>
      <c r="D51" s="12" t="s">
        <v>209</v>
      </c>
      <c r="E51" s="12" t="s">
        <v>572</v>
      </c>
      <c r="F51" s="96">
        <v>5184</v>
      </c>
      <c r="G51" s="96">
        <v>5376</v>
      </c>
      <c r="H51" s="97">
        <v>5376</v>
      </c>
      <c r="I51" s="98">
        <f t="shared" si="2"/>
        <v>5376</v>
      </c>
      <c r="J51" s="98">
        <f t="shared" si="3"/>
        <v>5376</v>
      </c>
      <c r="K51" s="351">
        <v>4800</v>
      </c>
      <c r="L51" s="7">
        <v>5376</v>
      </c>
      <c r="M51" s="104">
        <f t="shared" si="1"/>
        <v>0</v>
      </c>
      <c r="N51" s="7" t="s">
        <v>683</v>
      </c>
      <c r="O51" s="7"/>
      <c r="P51" s="7"/>
      <c r="Q51" s="7"/>
      <c r="T51" s="7"/>
      <c r="U51" s="7"/>
      <c r="V51" s="3"/>
      <c r="W51" s="3"/>
      <c r="X51" s="3"/>
    </row>
    <row r="52" spans="1:24" ht="63" hidden="1" x14ac:dyDescent="0.25">
      <c r="A52" s="25">
        <f t="shared" si="0"/>
        <v>41</v>
      </c>
      <c r="B52" s="49">
        <v>780005</v>
      </c>
      <c r="C52" s="12" t="s">
        <v>598</v>
      </c>
      <c r="D52" s="12" t="s">
        <v>209</v>
      </c>
      <c r="E52" s="12" t="s">
        <v>572</v>
      </c>
      <c r="F52" s="96"/>
      <c r="G52" s="96">
        <v>6336</v>
      </c>
      <c r="H52" s="97">
        <v>6336</v>
      </c>
      <c r="I52" s="98">
        <f t="shared" si="2"/>
        <v>6336</v>
      </c>
      <c r="J52" s="98">
        <f t="shared" si="3"/>
        <v>6336</v>
      </c>
      <c r="K52" s="351">
        <v>6336</v>
      </c>
      <c r="L52" s="7">
        <v>6336</v>
      </c>
      <c r="M52" s="104">
        <f t="shared" si="1"/>
        <v>0</v>
      </c>
      <c r="N52" s="7" t="s">
        <v>683</v>
      </c>
      <c r="O52" s="7"/>
      <c r="P52" s="7"/>
      <c r="Q52" s="7"/>
      <c r="T52" s="7"/>
      <c r="U52" s="7"/>
      <c r="V52" s="3"/>
      <c r="W52" s="3"/>
      <c r="X52" s="3"/>
    </row>
    <row r="53" spans="1:24" ht="47.25" hidden="1" x14ac:dyDescent="0.25">
      <c r="A53" s="25">
        <f t="shared" si="0"/>
        <v>42</v>
      </c>
      <c r="B53" s="49">
        <v>790003</v>
      </c>
      <c r="C53" s="12" t="s">
        <v>599</v>
      </c>
      <c r="D53" s="12" t="s">
        <v>209</v>
      </c>
      <c r="E53" s="12" t="s">
        <v>572</v>
      </c>
      <c r="F53" s="96">
        <v>410</v>
      </c>
      <c r="G53" s="96">
        <v>6720</v>
      </c>
      <c r="H53" s="97">
        <v>6720</v>
      </c>
      <c r="I53" s="98">
        <f t="shared" si="2"/>
        <v>6720</v>
      </c>
      <c r="J53" s="98">
        <f t="shared" si="3"/>
        <v>6720</v>
      </c>
      <c r="K53" s="351"/>
      <c r="L53" s="7">
        <v>6720</v>
      </c>
      <c r="M53" s="104">
        <f t="shared" si="1"/>
        <v>0</v>
      </c>
      <c r="N53" s="7" t="s">
        <v>683</v>
      </c>
      <c r="O53" s="7"/>
      <c r="P53" s="7"/>
      <c r="Q53" s="7"/>
      <c r="T53" s="7"/>
      <c r="U53" s="7"/>
      <c r="V53" s="3"/>
      <c r="W53" s="3"/>
      <c r="X53" s="3"/>
    </row>
    <row r="54" spans="1:24" ht="47.25" hidden="1" x14ac:dyDescent="0.25">
      <c r="A54" s="25">
        <f t="shared" si="0"/>
        <v>43</v>
      </c>
      <c r="B54" s="49">
        <v>800002</v>
      </c>
      <c r="C54" s="12" t="s">
        <v>600</v>
      </c>
      <c r="D54" s="12" t="s">
        <v>209</v>
      </c>
      <c r="E54" s="12" t="s">
        <v>572</v>
      </c>
      <c r="F54" s="96"/>
      <c r="G54" s="96">
        <v>11904</v>
      </c>
      <c r="H54" s="97">
        <v>11904</v>
      </c>
      <c r="I54" s="98">
        <f t="shared" si="2"/>
        <v>11904</v>
      </c>
      <c r="J54" s="98">
        <f t="shared" si="3"/>
        <v>11904</v>
      </c>
      <c r="K54" s="351"/>
      <c r="L54" s="7">
        <v>11904</v>
      </c>
      <c r="M54" s="104">
        <f t="shared" si="1"/>
        <v>0</v>
      </c>
      <c r="N54" s="7" t="s">
        <v>683</v>
      </c>
      <c r="O54" s="7"/>
      <c r="P54" s="7"/>
      <c r="Q54" s="7"/>
      <c r="T54" s="7"/>
      <c r="U54" s="7"/>
      <c r="V54" s="3"/>
      <c r="W54" s="3"/>
      <c r="X54" s="3"/>
    </row>
    <row r="55" spans="1:24" ht="47.25" hidden="1" x14ac:dyDescent="0.25">
      <c r="A55" s="25">
        <f t="shared" si="0"/>
        <v>44</v>
      </c>
      <c r="B55" s="49">
        <v>810006</v>
      </c>
      <c r="C55" s="12" t="s">
        <v>601</v>
      </c>
      <c r="D55" s="12" t="s">
        <v>209</v>
      </c>
      <c r="E55" s="12" t="s">
        <v>572</v>
      </c>
      <c r="F55" s="96">
        <v>4416</v>
      </c>
      <c r="G55" s="96">
        <v>4416</v>
      </c>
      <c r="H55" s="97">
        <v>4608</v>
      </c>
      <c r="I55" s="98">
        <f t="shared" si="2"/>
        <v>4608</v>
      </c>
      <c r="J55" s="98">
        <f t="shared" si="3"/>
        <v>4608</v>
      </c>
      <c r="K55" s="351"/>
      <c r="L55" s="7">
        <v>4608</v>
      </c>
      <c r="M55" s="104">
        <f t="shared" si="1"/>
        <v>0</v>
      </c>
      <c r="N55" s="7" t="s">
        <v>683</v>
      </c>
      <c r="O55" s="7"/>
      <c r="P55" s="7"/>
      <c r="Q55" s="7"/>
      <c r="T55" s="7"/>
      <c r="U55" s="7"/>
      <c r="V55" s="3"/>
      <c r="W55" s="3"/>
      <c r="X55" s="3"/>
    </row>
    <row r="56" spans="1:24" ht="47.25" hidden="1" x14ac:dyDescent="0.25">
      <c r="A56" s="25">
        <f t="shared" si="0"/>
        <v>45</v>
      </c>
      <c r="B56" s="49">
        <v>820007</v>
      </c>
      <c r="C56" s="12" t="s">
        <v>602</v>
      </c>
      <c r="D56" s="12" t="s">
        <v>209</v>
      </c>
      <c r="E56" s="12" t="s">
        <v>572</v>
      </c>
      <c r="F56" s="96">
        <v>5376</v>
      </c>
      <c r="G56" s="96">
        <v>5376</v>
      </c>
      <c r="H56" s="97">
        <v>5376</v>
      </c>
      <c r="I56" s="98">
        <f t="shared" si="2"/>
        <v>5376</v>
      </c>
      <c r="J56" s="98">
        <f t="shared" si="3"/>
        <v>5376</v>
      </c>
      <c r="K56" s="351">
        <v>5376</v>
      </c>
      <c r="L56" s="7">
        <v>5376</v>
      </c>
      <c r="M56" s="104">
        <f t="shared" si="1"/>
        <v>0</v>
      </c>
      <c r="N56" s="7" t="s">
        <v>683</v>
      </c>
      <c r="O56" s="7"/>
      <c r="P56" s="7"/>
      <c r="Q56" s="7"/>
      <c r="T56" s="7"/>
      <c r="U56" s="7"/>
      <c r="V56" s="3"/>
      <c r="W56" s="3"/>
      <c r="X56" s="3"/>
    </row>
    <row r="57" spans="1:24" ht="63" hidden="1" x14ac:dyDescent="0.25">
      <c r="A57" s="25">
        <f t="shared" si="0"/>
        <v>46</v>
      </c>
      <c r="B57" s="49">
        <v>830005</v>
      </c>
      <c r="C57" s="12" t="s">
        <v>603</v>
      </c>
      <c r="D57" s="12" t="s">
        <v>209</v>
      </c>
      <c r="E57" s="12" t="s">
        <v>572</v>
      </c>
      <c r="F57" s="96">
        <v>5184</v>
      </c>
      <c r="G57" s="96">
        <v>4992</v>
      </c>
      <c r="H57" s="97">
        <v>4992</v>
      </c>
      <c r="I57" s="98">
        <f t="shared" si="2"/>
        <v>4992</v>
      </c>
      <c r="J57" s="98">
        <f t="shared" si="3"/>
        <v>4992</v>
      </c>
      <c r="K57" s="351"/>
      <c r="L57" s="7">
        <v>4992</v>
      </c>
      <c r="M57" s="104">
        <f t="shared" si="1"/>
        <v>0</v>
      </c>
      <c r="N57" s="7" t="s">
        <v>683</v>
      </c>
      <c r="O57" s="7"/>
      <c r="P57" s="7"/>
      <c r="Q57" s="7"/>
      <c r="T57" s="7"/>
      <c r="U57" s="7"/>
      <c r="V57" s="3"/>
      <c r="W57" s="3"/>
      <c r="X57" s="3"/>
    </row>
    <row r="58" spans="1:24" ht="63" hidden="1" x14ac:dyDescent="0.25">
      <c r="A58" s="25">
        <f t="shared" si="0"/>
        <v>47</v>
      </c>
      <c r="B58" s="49">
        <v>840007</v>
      </c>
      <c r="C58" s="12" t="s">
        <v>604</v>
      </c>
      <c r="D58" s="12" t="s">
        <v>209</v>
      </c>
      <c r="E58" s="12" t="s">
        <v>572</v>
      </c>
      <c r="F58" s="96"/>
      <c r="G58" s="96">
        <v>5568</v>
      </c>
      <c r="H58" s="97">
        <v>5568</v>
      </c>
      <c r="I58" s="98">
        <f t="shared" si="2"/>
        <v>5568</v>
      </c>
      <c r="J58" s="98">
        <f t="shared" si="3"/>
        <v>5568</v>
      </c>
      <c r="K58" s="351"/>
      <c r="L58" s="7">
        <v>5568</v>
      </c>
      <c r="M58" s="104">
        <f t="shared" si="1"/>
        <v>0</v>
      </c>
      <c r="N58" s="7" t="s">
        <v>683</v>
      </c>
      <c r="O58" s="7"/>
      <c r="P58" s="7"/>
      <c r="Q58" s="7"/>
      <c r="T58" s="7"/>
      <c r="U58" s="7"/>
      <c r="V58" s="3"/>
      <c r="W58" s="3"/>
      <c r="X58" s="3"/>
    </row>
    <row r="59" spans="1:24" ht="47.25" hidden="1" x14ac:dyDescent="0.25">
      <c r="A59" s="25">
        <f t="shared" si="0"/>
        <v>48</v>
      </c>
      <c r="B59" s="49">
        <v>850006</v>
      </c>
      <c r="C59" s="12" t="s">
        <v>605</v>
      </c>
      <c r="D59" s="12" t="s">
        <v>209</v>
      </c>
      <c r="E59" s="12" t="s">
        <v>572</v>
      </c>
      <c r="F59" s="96"/>
      <c r="G59" s="96">
        <v>6336</v>
      </c>
      <c r="H59" s="97">
        <v>6336</v>
      </c>
      <c r="I59" s="98">
        <f t="shared" si="2"/>
        <v>6336</v>
      </c>
      <c r="J59" s="98">
        <f t="shared" si="3"/>
        <v>6336</v>
      </c>
      <c r="K59" s="351"/>
      <c r="L59" s="7">
        <v>6336</v>
      </c>
      <c r="M59" s="104">
        <f t="shared" si="1"/>
        <v>0</v>
      </c>
      <c r="N59" s="7" t="s">
        <v>683</v>
      </c>
      <c r="O59" s="7"/>
      <c r="P59" s="7"/>
      <c r="Q59" s="7"/>
      <c r="T59" s="7"/>
      <c r="U59" s="7"/>
      <c r="V59" s="3"/>
      <c r="W59" s="3"/>
      <c r="X59" s="3"/>
    </row>
    <row r="60" spans="1:24" ht="63" hidden="1" x14ac:dyDescent="0.25">
      <c r="A60" s="25">
        <f t="shared" si="0"/>
        <v>49</v>
      </c>
      <c r="B60" s="49">
        <v>860009</v>
      </c>
      <c r="C60" s="12" t="s">
        <v>606</v>
      </c>
      <c r="D60" s="12" t="s">
        <v>209</v>
      </c>
      <c r="E60" s="12" t="s">
        <v>572</v>
      </c>
      <c r="F60" s="96">
        <v>5440</v>
      </c>
      <c r="G60" s="96">
        <v>5952</v>
      </c>
      <c r="H60" s="97">
        <v>5952</v>
      </c>
      <c r="I60" s="98">
        <f t="shared" si="2"/>
        <v>5952</v>
      </c>
      <c r="J60" s="98">
        <f t="shared" si="3"/>
        <v>5952</v>
      </c>
      <c r="K60" s="351"/>
      <c r="L60" s="7">
        <v>5952</v>
      </c>
      <c r="M60" s="104">
        <f t="shared" si="1"/>
        <v>0</v>
      </c>
      <c r="N60" s="7" t="s">
        <v>683</v>
      </c>
      <c r="O60" s="7"/>
      <c r="P60" s="7"/>
      <c r="Q60" s="7"/>
      <c r="T60" s="7"/>
      <c r="U60" s="7"/>
      <c r="V60" s="3"/>
      <c r="W60" s="3"/>
      <c r="X60" s="3"/>
    </row>
    <row r="61" spans="1:24" ht="63" hidden="1" x14ac:dyDescent="0.25">
      <c r="A61" s="25">
        <f t="shared" si="0"/>
        <v>50</v>
      </c>
      <c r="B61" s="49">
        <v>870004</v>
      </c>
      <c r="C61" s="12" t="s">
        <v>607</v>
      </c>
      <c r="D61" s="12" t="s">
        <v>209</v>
      </c>
      <c r="E61" s="12" t="s">
        <v>572</v>
      </c>
      <c r="F61" s="96">
        <v>7296</v>
      </c>
      <c r="G61" s="96">
        <v>7296</v>
      </c>
      <c r="H61" s="97">
        <v>7296</v>
      </c>
      <c r="I61" s="98">
        <f t="shared" si="2"/>
        <v>7296</v>
      </c>
      <c r="J61" s="98">
        <f t="shared" si="3"/>
        <v>7296</v>
      </c>
      <c r="K61" s="351"/>
      <c r="L61" s="7">
        <v>7296</v>
      </c>
      <c r="M61" s="104">
        <f t="shared" si="1"/>
        <v>0</v>
      </c>
      <c r="N61" s="7" t="s">
        <v>683</v>
      </c>
      <c r="O61" s="7"/>
      <c r="P61" s="7"/>
      <c r="Q61" s="7"/>
      <c r="T61" s="7"/>
      <c r="U61" s="7"/>
      <c r="V61" s="3"/>
      <c r="W61" s="3"/>
      <c r="X61" s="3"/>
    </row>
    <row r="62" spans="1:24" ht="63" hidden="1" x14ac:dyDescent="0.25">
      <c r="A62" s="25">
        <f t="shared" si="0"/>
        <v>51</v>
      </c>
      <c r="B62" s="49">
        <v>880007</v>
      </c>
      <c r="C62" s="12" t="s">
        <v>608</v>
      </c>
      <c r="D62" s="12" t="s">
        <v>209</v>
      </c>
      <c r="E62" s="12" t="s">
        <v>572</v>
      </c>
      <c r="F62" s="96"/>
      <c r="G62" s="96">
        <v>7680</v>
      </c>
      <c r="H62" s="97">
        <v>7680</v>
      </c>
      <c r="I62" s="98">
        <f t="shared" si="2"/>
        <v>7680</v>
      </c>
      <c r="J62" s="98">
        <f t="shared" si="3"/>
        <v>7680</v>
      </c>
      <c r="K62" s="351"/>
      <c r="L62" s="7">
        <v>7680</v>
      </c>
      <c r="M62" s="104">
        <f t="shared" si="1"/>
        <v>0</v>
      </c>
      <c r="N62" s="7" t="s">
        <v>683</v>
      </c>
      <c r="O62" s="7"/>
      <c r="P62" s="7"/>
      <c r="Q62" s="7"/>
      <c r="T62" s="7"/>
      <c r="U62" s="7"/>
      <c r="V62" s="3"/>
      <c r="W62" s="3"/>
      <c r="X62" s="3"/>
    </row>
    <row r="63" spans="1:24" ht="63" hidden="1" x14ac:dyDescent="0.25">
      <c r="A63" s="25">
        <f t="shared" si="0"/>
        <v>52</v>
      </c>
      <c r="B63" s="49">
        <v>880010</v>
      </c>
      <c r="C63" s="12" t="s">
        <v>609</v>
      </c>
      <c r="D63" s="12" t="s">
        <v>209</v>
      </c>
      <c r="E63" s="12" t="s">
        <v>572</v>
      </c>
      <c r="F63" s="96">
        <v>9024</v>
      </c>
      <c r="G63" s="96">
        <v>9216</v>
      </c>
      <c r="H63" s="97">
        <v>9216</v>
      </c>
      <c r="I63" s="98">
        <f t="shared" si="2"/>
        <v>9216</v>
      </c>
      <c r="J63" s="98">
        <f t="shared" si="3"/>
        <v>9216</v>
      </c>
      <c r="K63" s="351"/>
      <c r="L63" s="7">
        <v>9216</v>
      </c>
      <c r="M63" s="104">
        <f t="shared" si="1"/>
        <v>0</v>
      </c>
      <c r="N63" s="7" t="s">
        <v>683</v>
      </c>
      <c r="O63" s="7"/>
      <c r="P63" s="7"/>
      <c r="Q63" s="7"/>
      <c r="T63" s="7"/>
      <c r="U63" s="7"/>
      <c r="V63" s="3"/>
      <c r="W63" s="3"/>
      <c r="X63" s="3"/>
    </row>
    <row r="64" spans="1:24" ht="63" hidden="1" x14ac:dyDescent="0.25">
      <c r="A64" s="25">
        <f t="shared" si="0"/>
        <v>53</v>
      </c>
      <c r="B64" s="49">
        <v>890011</v>
      </c>
      <c r="C64" s="12" t="s">
        <v>610</v>
      </c>
      <c r="D64" s="12" t="s">
        <v>209</v>
      </c>
      <c r="E64" s="12" t="s">
        <v>572</v>
      </c>
      <c r="F64" s="96">
        <v>6860</v>
      </c>
      <c r="G64" s="96">
        <v>7296</v>
      </c>
      <c r="H64" s="97">
        <v>7296</v>
      </c>
      <c r="I64" s="98">
        <f t="shared" si="2"/>
        <v>7296</v>
      </c>
      <c r="J64" s="98">
        <f t="shared" si="3"/>
        <v>7296</v>
      </c>
      <c r="K64" s="351">
        <v>6860</v>
      </c>
      <c r="L64" s="7">
        <v>7296</v>
      </c>
      <c r="M64" s="104">
        <f t="shared" si="1"/>
        <v>0</v>
      </c>
      <c r="N64" s="7" t="s">
        <v>683</v>
      </c>
      <c r="O64" s="7"/>
      <c r="P64" s="7"/>
      <c r="Q64" s="7"/>
      <c r="T64" s="7"/>
      <c r="U64" s="7"/>
      <c r="V64" s="3"/>
      <c r="W64" s="3"/>
      <c r="X64" s="3"/>
    </row>
    <row r="65" spans="1:24" ht="47.25" x14ac:dyDescent="0.25">
      <c r="A65" s="25">
        <f t="shared" si="0"/>
        <v>54</v>
      </c>
      <c r="B65" s="49">
        <v>900003</v>
      </c>
      <c r="C65" s="45" t="s">
        <v>568</v>
      </c>
      <c r="D65" s="12" t="s">
        <v>209</v>
      </c>
      <c r="E65" s="12" t="s">
        <v>572</v>
      </c>
      <c r="F65" s="96">
        <v>13248</v>
      </c>
      <c r="G65" s="96">
        <v>13248</v>
      </c>
      <c r="H65" s="97">
        <v>13440</v>
      </c>
      <c r="I65" s="98">
        <f t="shared" si="2"/>
        <v>13440</v>
      </c>
      <c r="J65" s="98">
        <f t="shared" si="3"/>
        <v>13440</v>
      </c>
      <c r="K65" s="351">
        <v>13440</v>
      </c>
      <c r="L65" s="7">
        <v>13440</v>
      </c>
      <c r="M65" s="104">
        <f t="shared" si="1"/>
        <v>0</v>
      </c>
      <c r="N65" s="7" t="s">
        <v>683</v>
      </c>
      <c r="O65" s="7"/>
      <c r="P65" s="7"/>
      <c r="Q65" s="7"/>
      <c r="T65" s="7"/>
      <c r="U65" s="7"/>
      <c r="V65" s="3"/>
      <c r="W65" s="3"/>
      <c r="X65" s="3"/>
    </row>
    <row r="66" spans="1:24" ht="63" hidden="1" x14ac:dyDescent="0.25">
      <c r="A66" s="25">
        <f t="shared" si="0"/>
        <v>55</v>
      </c>
      <c r="B66" s="49">
        <v>920001</v>
      </c>
      <c r="C66" s="12" t="s">
        <v>611</v>
      </c>
      <c r="D66" s="12" t="s">
        <v>209</v>
      </c>
      <c r="E66" s="12" t="s">
        <v>572</v>
      </c>
      <c r="F66" s="96"/>
      <c r="G66" s="96">
        <v>6336</v>
      </c>
      <c r="H66" s="97">
        <v>6336</v>
      </c>
      <c r="I66" s="98">
        <f t="shared" si="2"/>
        <v>6336</v>
      </c>
      <c r="J66" s="98">
        <f t="shared" si="3"/>
        <v>6336</v>
      </c>
      <c r="K66" s="351"/>
      <c r="L66" s="7">
        <v>6336</v>
      </c>
      <c r="M66" s="104">
        <f t="shared" si="1"/>
        <v>0</v>
      </c>
      <c r="N66" s="7" t="s">
        <v>683</v>
      </c>
      <c r="O66" s="7"/>
      <c r="P66" s="7"/>
      <c r="Q66" s="7"/>
      <c r="T66" s="7"/>
      <c r="U66" s="7"/>
      <c r="V66" s="3"/>
      <c r="W66" s="3"/>
      <c r="X66" s="3"/>
    </row>
    <row r="67" spans="1:24" ht="47.25" hidden="1" x14ac:dyDescent="0.25">
      <c r="A67" s="25">
        <f t="shared" si="0"/>
        <v>56</v>
      </c>
      <c r="B67" s="49">
        <v>930004</v>
      </c>
      <c r="C67" s="12" t="s">
        <v>612</v>
      </c>
      <c r="D67" s="12" t="s">
        <v>209</v>
      </c>
      <c r="E67" s="12" t="s">
        <v>572</v>
      </c>
      <c r="F67" s="96"/>
      <c r="G67" s="96">
        <v>6720</v>
      </c>
      <c r="H67" s="97">
        <v>6720</v>
      </c>
      <c r="I67" s="98">
        <f t="shared" si="2"/>
        <v>6720</v>
      </c>
      <c r="J67" s="98">
        <f t="shared" si="3"/>
        <v>6720</v>
      </c>
      <c r="K67" s="351"/>
      <c r="L67" s="7">
        <v>6720</v>
      </c>
      <c r="M67" s="104">
        <f t="shared" si="1"/>
        <v>0</v>
      </c>
      <c r="N67" s="7" t="s">
        <v>683</v>
      </c>
      <c r="O67" s="7"/>
      <c r="P67" s="7"/>
      <c r="Q67" s="7"/>
      <c r="T67" s="7"/>
      <c r="U67" s="7"/>
      <c r="V67" s="3"/>
      <c r="W67" s="3"/>
      <c r="X67" s="3"/>
    </row>
    <row r="68" spans="1:24" ht="47.25" hidden="1" x14ac:dyDescent="0.25">
      <c r="A68" s="25">
        <f t="shared" si="0"/>
        <v>57</v>
      </c>
      <c r="B68" s="49">
        <v>510004</v>
      </c>
      <c r="C68" s="12" t="s">
        <v>613</v>
      </c>
      <c r="D68" s="12" t="s">
        <v>209</v>
      </c>
      <c r="E68" s="12" t="s">
        <v>572</v>
      </c>
      <c r="F68" s="96"/>
      <c r="G68" s="96">
        <v>2040</v>
      </c>
      <c r="H68" s="97">
        <v>2040</v>
      </c>
      <c r="I68" s="98">
        <f t="shared" si="2"/>
        <v>2040</v>
      </c>
      <c r="J68" s="98">
        <f t="shared" si="3"/>
        <v>2040</v>
      </c>
      <c r="K68" s="351"/>
      <c r="L68" s="7">
        <v>2040</v>
      </c>
      <c r="M68" s="104">
        <f t="shared" si="1"/>
        <v>0</v>
      </c>
      <c r="N68" s="7" t="s">
        <v>683</v>
      </c>
      <c r="O68" s="7"/>
      <c r="P68" s="7"/>
      <c r="Q68" s="7"/>
      <c r="T68" s="7"/>
      <c r="U68" s="7"/>
      <c r="V68" s="3"/>
      <c r="W68" s="3"/>
      <c r="X68" s="3"/>
    </row>
    <row r="69" spans="1:24" ht="47.25" hidden="1" x14ac:dyDescent="0.25">
      <c r="A69" s="25">
        <f t="shared" si="0"/>
        <v>58</v>
      </c>
      <c r="B69" s="49">
        <v>540002</v>
      </c>
      <c r="C69" s="12" t="s">
        <v>614</v>
      </c>
      <c r="D69" s="12" t="s">
        <v>209</v>
      </c>
      <c r="E69" s="12" t="s">
        <v>572</v>
      </c>
      <c r="F69" s="96">
        <v>204</v>
      </c>
      <c r="G69" s="96">
        <v>408</v>
      </c>
      <c r="H69" s="97">
        <v>408</v>
      </c>
      <c r="I69" s="98">
        <f t="shared" si="2"/>
        <v>408</v>
      </c>
      <c r="J69" s="98">
        <f t="shared" si="3"/>
        <v>408</v>
      </c>
      <c r="K69" s="351">
        <v>19</v>
      </c>
      <c r="L69" s="7">
        <v>408</v>
      </c>
      <c r="M69" s="104">
        <f t="shared" si="1"/>
        <v>0</v>
      </c>
      <c r="N69" s="7" t="s">
        <v>683</v>
      </c>
      <c r="O69" s="7"/>
      <c r="P69" s="7"/>
      <c r="Q69" s="7"/>
      <c r="T69" s="7"/>
      <c r="U69" s="7"/>
      <c r="V69" s="3"/>
      <c r="W69" s="3"/>
      <c r="X69" s="3"/>
    </row>
    <row r="70" spans="1:24" ht="47.25" hidden="1" x14ac:dyDescent="0.25">
      <c r="A70" s="25">
        <f t="shared" si="0"/>
        <v>59</v>
      </c>
      <c r="B70" s="49">
        <v>580006</v>
      </c>
      <c r="C70" s="12" t="s">
        <v>615</v>
      </c>
      <c r="D70" s="12" t="s">
        <v>209</v>
      </c>
      <c r="E70" s="12" t="s">
        <v>572</v>
      </c>
      <c r="F70" s="96">
        <v>408</v>
      </c>
      <c r="G70" s="96">
        <v>408</v>
      </c>
      <c r="H70" s="97">
        <v>408</v>
      </c>
      <c r="I70" s="98">
        <f t="shared" si="2"/>
        <v>408</v>
      </c>
      <c r="J70" s="98">
        <f t="shared" si="3"/>
        <v>408</v>
      </c>
      <c r="K70" s="351">
        <v>408</v>
      </c>
      <c r="L70" s="7">
        <v>408</v>
      </c>
      <c r="M70" s="104">
        <f t="shared" si="1"/>
        <v>0</v>
      </c>
      <c r="N70" s="7" t="s">
        <v>683</v>
      </c>
      <c r="O70" s="7"/>
      <c r="P70" s="7"/>
      <c r="Q70" s="7"/>
      <c r="T70" s="7"/>
      <c r="U70" s="7"/>
      <c r="V70" s="3"/>
      <c r="W70" s="3"/>
      <c r="X70" s="3"/>
    </row>
    <row r="71" spans="1:24" ht="47.25" hidden="1" x14ac:dyDescent="0.25">
      <c r="A71" s="25">
        <f t="shared" si="0"/>
        <v>60</v>
      </c>
      <c r="B71" s="49">
        <v>580009</v>
      </c>
      <c r="C71" s="12" t="s">
        <v>616</v>
      </c>
      <c r="D71" s="12" t="s">
        <v>209</v>
      </c>
      <c r="E71" s="12" t="s">
        <v>572</v>
      </c>
      <c r="F71" s="96">
        <v>408</v>
      </c>
      <c r="G71" s="96">
        <v>408</v>
      </c>
      <c r="H71" s="97">
        <v>408</v>
      </c>
      <c r="I71" s="98">
        <f t="shared" si="2"/>
        <v>408</v>
      </c>
      <c r="J71" s="98">
        <f t="shared" si="3"/>
        <v>408</v>
      </c>
      <c r="K71" s="351">
        <v>310</v>
      </c>
      <c r="L71" s="7">
        <v>408</v>
      </c>
      <c r="M71" s="104">
        <f t="shared" si="1"/>
        <v>0</v>
      </c>
      <c r="N71" s="7" t="s">
        <v>683</v>
      </c>
      <c r="O71" s="7"/>
      <c r="P71" s="7"/>
      <c r="Q71" s="7"/>
      <c r="T71" s="7"/>
      <c r="U71" s="7"/>
      <c r="V71" s="3"/>
      <c r="W71" s="3"/>
      <c r="X71" s="3"/>
    </row>
    <row r="72" spans="1:24" ht="47.25" hidden="1" x14ac:dyDescent="0.25">
      <c r="A72" s="25">
        <f t="shared" si="0"/>
        <v>61</v>
      </c>
      <c r="B72" s="49">
        <v>600008</v>
      </c>
      <c r="C72" s="12" t="s">
        <v>617</v>
      </c>
      <c r="D72" s="12" t="s">
        <v>209</v>
      </c>
      <c r="E72" s="12" t="s">
        <v>572</v>
      </c>
      <c r="F72" s="96"/>
      <c r="G72" s="96">
        <v>408</v>
      </c>
      <c r="H72" s="97">
        <v>408</v>
      </c>
      <c r="I72" s="98">
        <f t="shared" si="2"/>
        <v>408</v>
      </c>
      <c r="J72" s="98">
        <f t="shared" si="3"/>
        <v>408</v>
      </c>
      <c r="K72" s="351"/>
      <c r="L72" s="7">
        <v>408</v>
      </c>
      <c r="M72" s="104">
        <f t="shared" si="1"/>
        <v>0</v>
      </c>
      <c r="N72" s="7" t="s">
        <v>683</v>
      </c>
      <c r="O72" s="7"/>
      <c r="P72" s="7"/>
      <c r="Q72" s="7"/>
      <c r="T72" s="7"/>
      <c r="U72" s="7"/>
      <c r="V72" s="3"/>
      <c r="W72" s="3"/>
      <c r="X72" s="3"/>
    </row>
    <row r="73" spans="1:24" ht="47.25" hidden="1" x14ac:dyDescent="0.25">
      <c r="A73" s="25">
        <f t="shared" si="0"/>
        <v>62</v>
      </c>
      <c r="B73" s="49">
        <v>650005</v>
      </c>
      <c r="C73" s="12" t="s">
        <v>618</v>
      </c>
      <c r="D73" s="12" t="s">
        <v>209</v>
      </c>
      <c r="E73" s="12" t="s">
        <v>572</v>
      </c>
      <c r="F73" s="96"/>
      <c r="G73" s="96">
        <v>2040</v>
      </c>
      <c r="H73" s="97">
        <v>2040</v>
      </c>
      <c r="I73" s="98">
        <f t="shared" si="2"/>
        <v>2040</v>
      </c>
      <c r="J73" s="98">
        <f t="shared" si="3"/>
        <v>2040</v>
      </c>
      <c r="K73" s="351"/>
      <c r="L73" s="7">
        <v>2040</v>
      </c>
      <c r="M73" s="104">
        <f t="shared" si="1"/>
        <v>0</v>
      </c>
      <c r="N73" s="7" t="s">
        <v>683</v>
      </c>
      <c r="O73" s="7"/>
      <c r="P73" s="7"/>
      <c r="Q73" s="7"/>
      <c r="T73" s="7"/>
      <c r="U73" s="7"/>
      <c r="V73" s="3"/>
      <c r="W73" s="3"/>
      <c r="X73" s="3"/>
    </row>
    <row r="74" spans="1:24" ht="47.25" hidden="1" x14ac:dyDescent="0.25">
      <c r="A74" s="25">
        <f t="shared" si="0"/>
        <v>63</v>
      </c>
      <c r="B74" s="49">
        <v>700001</v>
      </c>
      <c r="C74" s="12" t="s">
        <v>619</v>
      </c>
      <c r="D74" s="12" t="s">
        <v>209</v>
      </c>
      <c r="E74" s="12" t="s">
        <v>572</v>
      </c>
      <c r="F74" s="96">
        <v>2040</v>
      </c>
      <c r="G74" s="96">
        <v>2040</v>
      </c>
      <c r="H74" s="97">
        <v>2040</v>
      </c>
      <c r="I74" s="98">
        <f t="shared" si="2"/>
        <v>2040</v>
      </c>
      <c r="J74" s="98">
        <f t="shared" si="3"/>
        <v>2040</v>
      </c>
      <c r="K74" s="351">
        <v>2040</v>
      </c>
      <c r="L74" s="7">
        <v>2040</v>
      </c>
      <c r="M74" s="104">
        <f t="shared" si="1"/>
        <v>0</v>
      </c>
      <c r="N74" s="7" t="s">
        <v>683</v>
      </c>
      <c r="O74" s="7"/>
      <c r="P74" s="7"/>
      <c r="Q74" s="7"/>
      <c r="T74" s="7"/>
      <c r="U74" s="7"/>
      <c r="V74" s="3"/>
      <c r="W74" s="3"/>
      <c r="X74" s="3"/>
    </row>
    <row r="75" spans="1:24" ht="47.25" hidden="1" x14ac:dyDescent="0.25">
      <c r="A75" s="25">
        <f t="shared" si="0"/>
        <v>64</v>
      </c>
      <c r="B75" s="49">
        <v>790004</v>
      </c>
      <c r="C75" s="12" t="s">
        <v>620</v>
      </c>
      <c r="D75" s="12" t="s">
        <v>209</v>
      </c>
      <c r="E75" s="12" t="s">
        <v>572</v>
      </c>
      <c r="F75" s="96"/>
      <c r="G75" s="96">
        <v>2040</v>
      </c>
      <c r="H75" s="97">
        <v>2040</v>
      </c>
      <c r="I75" s="98">
        <f t="shared" si="2"/>
        <v>2040</v>
      </c>
      <c r="J75" s="98">
        <f t="shared" si="3"/>
        <v>2040</v>
      </c>
      <c r="K75" s="351">
        <v>2040</v>
      </c>
      <c r="L75" s="7">
        <v>2040</v>
      </c>
      <c r="M75" s="104">
        <f t="shared" si="1"/>
        <v>0</v>
      </c>
      <c r="N75" s="7" t="s">
        <v>683</v>
      </c>
      <c r="O75" s="7"/>
      <c r="P75" s="7"/>
      <c r="Q75" s="7"/>
      <c r="T75" s="7"/>
      <c r="U75" s="7"/>
      <c r="V75" s="3"/>
      <c r="W75" s="3"/>
      <c r="X75" s="3"/>
    </row>
    <row r="76" spans="1:24" ht="47.25" hidden="1" x14ac:dyDescent="0.25">
      <c r="A76" s="25">
        <f t="shared" si="0"/>
        <v>65</v>
      </c>
      <c r="B76" s="49">
        <v>820001</v>
      </c>
      <c r="C76" s="12" t="s">
        <v>621</v>
      </c>
      <c r="D76" s="12" t="s">
        <v>209</v>
      </c>
      <c r="E76" s="12" t="s">
        <v>572</v>
      </c>
      <c r="F76" s="96"/>
      <c r="G76" s="96">
        <v>2040</v>
      </c>
      <c r="H76" s="97">
        <v>2040</v>
      </c>
      <c r="I76" s="98">
        <f t="shared" si="2"/>
        <v>2040</v>
      </c>
      <c r="J76" s="98">
        <f t="shared" si="3"/>
        <v>2040</v>
      </c>
      <c r="K76" s="351">
        <v>2040</v>
      </c>
      <c r="L76" s="7">
        <v>2040</v>
      </c>
      <c r="M76" s="104">
        <f t="shared" si="1"/>
        <v>0</v>
      </c>
      <c r="N76" s="7" t="s">
        <v>683</v>
      </c>
      <c r="O76" s="7"/>
      <c r="P76" s="7"/>
      <c r="Q76" s="7"/>
      <c r="T76" s="7"/>
      <c r="U76" s="7"/>
      <c r="V76" s="3"/>
      <c r="W76" s="3"/>
      <c r="X76" s="3"/>
    </row>
    <row r="77" spans="1:24" ht="47.25" hidden="1" x14ac:dyDescent="0.25">
      <c r="A77" s="25">
        <f t="shared" ref="A77:A107" si="4">ROW(A77)-11</f>
        <v>66</v>
      </c>
      <c r="B77" s="49">
        <v>830003</v>
      </c>
      <c r="C77" s="12" t="s">
        <v>622</v>
      </c>
      <c r="D77" s="12" t="s">
        <v>209</v>
      </c>
      <c r="E77" s="12" t="s">
        <v>572</v>
      </c>
      <c r="F77" s="96"/>
      <c r="G77" s="96">
        <v>2040</v>
      </c>
      <c r="H77" s="97">
        <v>2040</v>
      </c>
      <c r="I77" s="98">
        <f t="shared" si="2"/>
        <v>2040</v>
      </c>
      <c r="J77" s="98">
        <f t="shared" si="3"/>
        <v>2040</v>
      </c>
      <c r="K77" s="351"/>
      <c r="L77" s="7">
        <v>2040</v>
      </c>
      <c r="M77" s="104">
        <f t="shared" si="1"/>
        <v>0</v>
      </c>
      <c r="N77" s="7" t="s">
        <v>683</v>
      </c>
      <c r="O77" s="7"/>
      <c r="P77" s="7"/>
      <c r="Q77" s="7"/>
      <c r="T77" s="7"/>
      <c r="U77" s="7"/>
      <c r="V77" s="3"/>
      <c r="W77" s="3"/>
      <c r="X77" s="3"/>
    </row>
    <row r="78" spans="1:24" ht="47.25" hidden="1" x14ac:dyDescent="0.25">
      <c r="A78" s="25">
        <f t="shared" si="4"/>
        <v>67</v>
      </c>
      <c r="B78" s="49">
        <v>740015</v>
      </c>
      <c r="C78" s="12" t="s">
        <v>623</v>
      </c>
      <c r="D78" s="12" t="s">
        <v>209</v>
      </c>
      <c r="E78" s="12" t="s">
        <v>572</v>
      </c>
      <c r="F78" s="96">
        <v>60</v>
      </c>
      <c r="G78" s="96">
        <v>2040</v>
      </c>
      <c r="H78" s="97">
        <v>2040</v>
      </c>
      <c r="I78" s="98">
        <f>ROUND(H78,0)</f>
        <v>2040</v>
      </c>
      <c r="J78" s="98">
        <f>ROUND(H78,0)</f>
        <v>2040</v>
      </c>
      <c r="K78" s="351">
        <v>60</v>
      </c>
      <c r="L78" s="7">
        <v>2040</v>
      </c>
      <c r="M78" s="104">
        <f t="shared" ref="M78:M108" si="5">H78-L78</f>
        <v>0</v>
      </c>
      <c r="N78" s="7" t="s">
        <v>683</v>
      </c>
      <c r="O78" s="7"/>
      <c r="P78" s="7"/>
      <c r="Q78" s="7"/>
      <c r="T78" s="7"/>
      <c r="U78" s="7"/>
      <c r="V78" s="3"/>
      <c r="W78" s="3"/>
      <c r="X78" s="3"/>
    </row>
    <row r="79" spans="1:24" ht="63" hidden="1" x14ac:dyDescent="0.25">
      <c r="A79" s="25">
        <f t="shared" si="4"/>
        <v>68</v>
      </c>
      <c r="B79" s="49">
        <v>620030</v>
      </c>
      <c r="C79" s="12" t="s">
        <v>624</v>
      </c>
      <c r="D79" s="12" t="s">
        <v>209</v>
      </c>
      <c r="E79" s="12" t="s">
        <v>572</v>
      </c>
      <c r="F79" s="96">
        <v>2040</v>
      </c>
      <c r="G79" s="96">
        <v>2040</v>
      </c>
      <c r="H79" s="97">
        <v>2040</v>
      </c>
      <c r="I79" s="98">
        <f>ROUND(H79,0)</f>
        <v>2040</v>
      </c>
      <c r="J79" s="98">
        <f>ROUND(H79,0)</f>
        <v>2040</v>
      </c>
      <c r="K79" s="351">
        <v>170</v>
      </c>
      <c r="L79" s="7">
        <v>2040</v>
      </c>
      <c r="M79" s="104">
        <f t="shared" si="5"/>
        <v>0</v>
      </c>
      <c r="N79" s="7" t="s">
        <v>683</v>
      </c>
      <c r="O79" s="7"/>
      <c r="P79" s="7"/>
      <c r="Q79" s="7"/>
      <c r="T79" s="7"/>
      <c r="U79" s="7"/>
      <c r="V79" s="3"/>
      <c r="W79" s="3"/>
      <c r="X79" s="3"/>
    </row>
    <row r="80" spans="1:24" ht="63" hidden="1" x14ac:dyDescent="0.25">
      <c r="A80" s="25">
        <f t="shared" si="4"/>
        <v>69</v>
      </c>
      <c r="B80" s="49">
        <v>620017</v>
      </c>
      <c r="C80" s="12" t="s">
        <v>625</v>
      </c>
      <c r="D80" s="12" t="s">
        <v>209</v>
      </c>
      <c r="E80" s="12" t="s">
        <v>572</v>
      </c>
      <c r="F80" s="96"/>
      <c r="G80" s="96">
        <v>2040</v>
      </c>
      <c r="H80" s="97">
        <v>2040</v>
      </c>
      <c r="I80" s="98">
        <f>ROUND(H80,0)</f>
        <v>2040</v>
      </c>
      <c r="J80" s="98">
        <f>ROUND(H80,0)</f>
        <v>2040</v>
      </c>
      <c r="K80" s="351"/>
      <c r="L80" s="7">
        <v>2040</v>
      </c>
      <c r="M80" s="104">
        <f t="shared" si="5"/>
        <v>0</v>
      </c>
      <c r="N80" s="7" t="s">
        <v>683</v>
      </c>
      <c r="O80" s="7"/>
      <c r="P80" s="7"/>
      <c r="Q80" s="7"/>
      <c r="T80" s="7"/>
      <c r="U80" s="7"/>
      <c r="V80" s="3"/>
      <c r="W80" s="3"/>
      <c r="X80" s="3"/>
    </row>
    <row r="81" spans="1:24" ht="63" hidden="1" x14ac:dyDescent="0.25">
      <c r="A81" s="25">
        <f t="shared" si="4"/>
        <v>70</v>
      </c>
      <c r="B81" s="49">
        <v>710401</v>
      </c>
      <c r="C81" s="12" t="s">
        <v>626</v>
      </c>
      <c r="D81" s="12" t="s">
        <v>209</v>
      </c>
      <c r="E81" s="12" t="s">
        <v>572</v>
      </c>
      <c r="F81" s="96"/>
      <c r="G81" s="96">
        <v>2040</v>
      </c>
      <c r="H81" s="97">
        <v>2040</v>
      </c>
      <c r="I81" s="98">
        <f>ROUND(H81,0)</f>
        <v>2040</v>
      </c>
      <c r="J81" s="98">
        <f>ROUND(H81,0)</f>
        <v>2040</v>
      </c>
      <c r="K81" s="351"/>
      <c r="L81" s="7">
        <v>2040</v>
      </c>
      <c r="M81" s="104">
        <f t="shared" si="5"/>
        <v>0</v>
      </c>
      <c r="N81" s="7" t="s">
        <v>683</v>
      </c>
      <c r="O81" s="7"/>
      <c r="P81" s="7"/>
      <c r="Q81" s="7"/>
      <c r="T81" s="7"/>
      <c r="U81" s="7"/>
      <c r="V81" s="3"/>
      <c r="W81" s="3"/>
      <c r="X81" s="3"/>
    </row>
    <row r="82" spans="1:24" ht="63" hidden="1" x14ac:dyDescent="0.25">
      <c r="A82" s="25">
        <f t="shared" si="4"/>
        <v>71</v>
      </c>
      <c r="B82" s="49">
        <v>810401</v>
      </c>
      <c r="C82" s="12" t="s">
        <v>627</v>
      </c>
      <c r="D82" s="12" t="s">
        <v>209</v>
      </c>
      <c r="E82" s="12" t="s">
        <v>572</v>
      </c>
      <c r="F82" s="96">
        <v>3094</v>
      </c>
      <c r="G82" s="96">
        <v>2040</v>
      </c>
      <c r="H82" s="97">
        <v>2040</v>
      </c>
      <c r="I82" s="98">
        <f>ROUND(H82,0)</f>
        <v>2040</v>
      </c>
      <c r="J82" s="98">
        <f>ROUND(H82,0)</f>
        <v>2040</v>
      </c>
      <c r="K82" s="351">
        <v>216</v>
      </c>
      <c r="L82" s="7">
        <v>2040</v>
      </c>
      <c r="M82" s="104">
        <f t="shared" si="5"/>
        <v>0</v>
      </c>
      <c r="N82" s="7" t="s">
        <v>683</v>
      </c>
      <c r="O82" s="7"/>
      <c r="P82" s="7"/>
      <c r="Q82" s="7"/>
      <c r="T82" s="7"/>
      <c r="U82" s="7"/>
      <c r="V82" s="3"/>
      <c r="W82" s="3"/>
      <c r="X82" s="3"/>
    </row>
    <row r="83" spans="1:24" ht="63" hidden="1" x14ac:dyDescent="0.25">
      <c r="A83" s="25">
        <f t="shared" si="4"/>
        <v>72</v>
      </c>
      <c r="B83" s="44">
        <v>570501</v>
      </c>
      <c r="C83" s="12" t="s">
        <v>675</v>
      </c>
      <c r="D83" s="12" t="s">
        <v>209</v>
      </c>
      <c r="E83" s="12" t="s">
        <v>209</v>
      </c>
      <c r="F83" s="96"/>
      <c r="G83" s="96">
        <v>14688</v>
      </c>
      <c r="H83" s="97">
        <v>14688</v>
      </c>
      <c r="I83" s="98">
        <f t="shared" ref="I83:I93" si="6">ROUND(H83,0)</f>
        <v>14688</v>
      </c>
      <c r="J83" s="98">
        <f t="shared" ref="J83:J93" si="7">ROUND(H83,0)</f>
        <v>14688</v>
      </c>
      <c r="K83" s="351"/>
      <c r="L83" s="7">
        <v>14688</v>
      </c>
      <c r="M83" s="104">
        <f t="shared" si="5"/>
        <v>0</v>
      </c>
      <c r="N83" s="7" t="s">
        <v>684</v>
      </c>
      <c r="O83" s="7"/>
      <c r="P83" s="7"/>
      <c r="Q83" s="7"/>
      <c r="T83" s="7"/>
      <c r="U83" s="7"/>
      <c r="V83" s="3"/>
      <c r="W83" s="3"/>
      <c r="X83" s="3"/>
    </row>
    <row r="84" spans="1:24" ht="63" hidden="1" x14ac:dyDescent="0.25">
      <c r="A84" s="25">
        <f t="shared" si="4"/>
        <v>73</v>
      </c>
      <c r="B84" s="44">
        <v>880501</v>
      </c>
      <c r="C84" s="12" t="s">
        <v>669</v>
      </c>
      <c r="D84" s="12" t="s">
        <v>209</v>
      </c>
      <c r="E84" s="12" t="s">
        <v>209</v>
      </c>
      <c r="F84" s="96"/>
      <c r="G84" s="96">
        <v>4080</v>
      </c>
      <c r="H84" s="97">
        <v>4080</v>
      </c>
      <c r="I84" s="98">
        <f t="shared" si="6"/>
        <v>4080</v>
      </c>
      <c r="J84" s="98">
        <f t="shared" si="7"/>
        <v>4080</v>
      </c>
      <c r="K84" s="351"/>
      <c r="L84" s="7">
        <v>4080</v>
      </c>
      <c r="M84" s="104">
        <f t="shared" si="5"/>
        <v>0</v>
      </c>
      <c r="N84" s="7" t="s">
        <v>684</v>
      </c>
      <c r="O84" s="7"/>
      <c r="P84" s="7"/>
      <c r="Q84" s="7"/>
      <c r="V84" s="3"/>
      <c r="W84" s="3"/>
      <c r="X84" s="3"/>
    </row>
    <row r="85" spans="1:24" ht="63" hidden="1" x14ac:dyDescent="0.25">
      <c r="A85" s="25">
        <f t="shared" si="4"/>
        <v>74</v>
      </c>
      <c r="B85" s="44">
        <v>940502</v>
      </c>
      <c r="C85" s="12" t="s">
        <v>674</v>
      </c>
      <c r="D85" s="12" t="s">
        <v>209</v>
      </c>
      <c r="E85" s="12" t="s">
        <v>209</v>
      </c>
      <c r="F85" s="96"/>
      <c r="G85" s="96">
        <v>6528</v>
      </c>
      <c r="H85" s="97">
        <v>6528</v>
      </c>
      <c r="I85" s="98">
        <f t="shared" si="6"/>
        <v>6528</v>
      </c>
      <c r="J85" s="98">
        <f t="shared" si="7"/>
        <v>6528</v>
      </c>
      <c r="K85" s="351"/>
      <c r="L85" s="7">
        <v>6528</v>
      </c>
      <c r="M85" s="104">
        <f t="shared" si="5"/>
        <v>0</v>
      </c>
      <c r="N85" s="7" t="s">
        <v>684</v>
      </c>
      <c r="O85" s="7"/>
      <c r="P85" s="7"/>
      <c r="Q85" s="7"/>
      <c r="V85" s="3"/>
      <c r="W85" s="3"/>
      <c r="X85" s="3"/>
    </row>
    <row r="86" spans="1:24" ht="63" hidden="1" x14ac:dyDescent="0.25">
      <c r="A86" s="25">
        <f t="shared" si="4"/>
        <v>75</v>
      </c>
      <c r="B86" s="44">
        <v>740501</v>
      </c>
      <c r="C86" s="12" t="s">
        <v>671</v>
      </c>
      <c r="D86" s="12" t="s">
        <v>209</v>
      </c>
      <c r="E86" s="12" t="s">
        <v>209</v>
      </c>
      <c r="F86" s="96"/>
      <c r="G86" s="96">
        <v>2448</v>
      </c>
      <c r="H86" s="97">
        <v>2448</v>
      </c>
      <c r="I86" s="98">
        <f t="shared" si="6"/>
        <v>2448</v>
      </c>
      <c r="J86" s="98">
        <f t="shared" si="7"/>
        <v>2448</v>
      </c>
      <c r="K86" s="351"/>
      <c r="L86" s="7">
        <v>2448</v>
      </c>
      <c r="M86" s="104">
        <f t="shared" si="5"/>
        <v>0</v>
      </c>
      <c r="N86" s="7" t="s">
        <v>684</v>
      </c>
      <c r="O86" s="7"/>
      <c r="P86" s="7"/>
      <c r="Q86" s="7"/>
    </row>
    <row r="87" spans="1:24" ht="63" hidden="1" x14ac:dyDescent="0.25">
      <c r="A87" s="25">
        <f t="shared" si="4"/>
        <v>76</v>
      </c>
      <c r="B87" s="44">
        <v>630501</v>
      </c>
      <c r="C87" s="12" t="s">
        <v>670</v>
      </c>
      <c r="D87" s="12" t="s">
        <v>209</v>
      </c>
      <c r="E87" s="12" t="s">
        <v>209</v>
      </c>
      <c r="F87" s="96"/>
      <c r="G87" s="96">
        <v>2448</v>
      </c>
      <c r="H87" s="97">
        <v>2448</v>
      </c>
      <c r="I87" s="98">
        <f t="shared" si="6"/>
        <v>2448</v>
      </c>
      <c r="J87" s="98">
        <f t="shared" si="7"/>
        <v>2448</v>
      </c>
      <c r="K87" s="351"/>
      <c r="L87" s="7">
        <v>2448</v>
      </c>
      <c r="M87" s="104">
        <f t="shared" si="5"/>
        <v>0</v>
      </c>
      <c r="N87" s="7" t="s">
        <v>684</v>
      </c>
      <c r="O87" s="7"/>
      <c r="P87" s="7"/>
      <c r="Q87" s="7"/>
    </row>
    <row r="88" spans="1:24" ht="63" hidden="1" x14ac:dyDescent="0.25">
      <c r="A88" s="25">
        <f t="shared" si="4"/>
        <v>77</v>
      </c>
      <c r="B88" s="44">
        <v>850501</v>
      </c>
      <c r="C88" s="12" t="s">
        <v>673</v>
      </c>
      <c r="D88" s="12" t="s">
        <v>209</v>
      </c>
      <c r="E88" s="12" t="s">
        <v>209</v>
      </c>
      <c r="F88" s="96"/>
      <c r="G88" s="96">
        <v>4080</v>
      </c>
      <c r="H88" s="97">
        <v>4080</v>
      </c>
      <c r="I88" s="98">
        <f t="shared" si="6"/>
        <v>4080</v>
      </c>
      <c r="J88" s="98">
        <f t="shared" si="7"/>
        <v>4080</v>
      </c>
      <c r="K88" s="351"/>
      <c r="L88" s="7">
        <v>4080</v>
      </c>
      <c r="M88" s="104">
        <f t="shared" si="5"/>
        <v>0</v>
      </c>
      <c r="N88" s="7" t="s">
        <v>684</v>
      </c>
      <c r="O88" s="7"/>
      <c r="P88" s="7"/>
      <c r="Q88" s="7"/>
    </row>
    <row r="89" spans="1:24" ht="63" hidden="1" x14ac:dyDescent="0.25">
      <c r="A89" s="25">
        <f t="shared" si="4"/>
        <v>78</v>
      </c>
      <c r="B89" s="44">
        <v>830501</v>
      </c>
      <c r="C89" s="45" t="s">
        <v>672</v>
      </c>
      <c r="D89" s="12" t="s">
        <v>209</v>
      </c>
      <c r="E89" s="12" t="s">
        <v>209</v>
      </c>
      <c r="F89" s="96"/>
      <c r="G89" s="96">
        <v>3264</v>
      </c>
      <c r="H89" s="97">
        <v>3264</v>
      </c>
      <c r="I89" s="98">
        <f t="shared" si="6"/>
        <v>3264</v>
      </c>
      <c r="J89" s="98">
        <f t="shared" si="7"/>
        <v>3264</v>
      </c>
      <c r="K89" s="351"/>
      <c r="L89" s="7">
        <v>3264</v>
      </c>
      <c r="M89" s="104">
        <f t="shared" si="5"/>
        <v>0</v>
      </c>
      <c r="N89" s="7" t="s">
        <v>684</v>
      </c>
      <c r="O89" s="7"/>
      <c r="P89" s="7"/>
      <c r="Q89" s="7"/>
    </row>
    <row r="90" spans="1:24" ht="63" hidden="1" x14ac:dyDescent="0.25">
      <c r="A90" s="25">
        <f t="shared" si="4"/>
        <v>79</v>
      </c>
      <c r="B90" s="44">
        <v>940402</v>
      </c>
      <c r="C90" s="12" t="s">
        <v>679</v>
      </c>
      <c r="D90" s="12" t="s">
        <v>209</v>
      </c>
      <c r="E90" s="12" t="s">
        <v>209</v>
      </c>
      <c r="F90" s="96"/>
      <c r="G90" s="96">
        <v>5712</v>
      </c>
      <c r="H90" s="97">
        <v>5712</v>
      </c>
      <c r="I90" s="98">
        <f t="shared" si="6"/>
        <v>5712</v>
      </c>
      <c r="J90" s="98">
        <f t="shared" si="7"/>
        <v>5712</v>
      </c>
      <c r="K90" s="351"/>
      <c r="L90" s="7">
        <v>5712</v>
      </c>
      <c r="M90" s="104">
        <f t="shared" si="5"/>
        <v>0</v>
      </c>
      <c r="N90" s="7" t="s">
        <v>684</v>
      </c>
      <c r="O90" s="7"/>
      <c r="P90" s="7"/>
      <c r="Q90" s="7"/>
    </row>
    <row r="91" spans="1:24" ht="63" hidden="1" x14ac:dyDescent="0.25">
      <c r="A91" s="25">
        <f t="shared" si="4"/>
        <v>80</v>
      </c>
      <c r="B91" s="44">
        <v>620401</v>
      </c>
      <c r="C91" s="12" t="s">
        <v>677</v>
      </c>
      <c r="D91" s="12" t="s">
        <v>209</v>
      </c>
      <c r="E91" s="12" t="s">
        <v>209</v>
      </c>
      <c r="F91" s="96"/>
      <c r="G91" s="96">
        <v>4080</v>
      </c>
      <c r="H91" s="97">
        <v>4080</v>
      </c>
      <c r="I91" s="98">
        <f t="shared" si="6"/>
        <v>4080</v>
      </c>
      <c r="J91" s="98">
        <f t="shared" si="7"/>
        <v>4080</v>
      </c>
      <c r="K91" s="351">
        <v>12</v>
      </c>
      <c r="L91" s="7">
        <v>4080</v>
      </c>
      <c r="M91" s="104">
        <f t="shared" si="5"/>
        <v>0</v>
      </c>
      <c r="N91" s="7" t="s">
        <v>684</v>
      </c>
      <c r="O91" s="7"/>
      <c r="P91" s="7"/>
      <c r="Q91" s="7"/>
    </row>
    <row r="92" spans="1:24" ht="78.75" hidden="1" x14ac:dyDescent="0.25">
      <c r="A92" s="25">
        <f t="shared" si="4"/>
        <v>81</v>
      </c>
      <c r="B92" s="44">
        <v>580401</v>
      </c>
      <c r="C92" s="12" t="s">
        <v>676</v>
      </c>
      <c r="D92" s="12" t="s">
        <v>209</v>
      </c>
      <c r="E92" s="12" t="s">
        <v>209</v>
      </c>
      <c r="F92" s="96"/>
      <c r="G92" s="96">
        <v>7344</v>
      </c>
      <c r="H92" s="97">
        <v>7344</v>
      </c>
      <c r="I92" s="98">
        <f t="shared" si="6"/>
        <v>7344</v>
      </c>
      <c r="J92" s="98">
        <f t="shared" si="7"/>
        <v>7344</v>
      </c>
      <c r="K92" s="351">
        <v>7344</v>
      </c>
      <c r="L92" s="7">
        <v>7344</v>
      </c>
      <c r="M92" s="104">
        <f t="shared" si="5"/>
        <v>0</v>
      </c>
      <c r="N92" s="7" t="s">
        <v>684</v>
      </c>
      <c r="O92" s="7"/>
      <c r="P92" s="7"/>
      <c r="Q92" s="7"/>
    </row>
    <row r="93" spans="1:24" ht="63" hidden="1" x14ac:dyDescent="0.25">
      <c r="A93" s="25">
        <f t="shared" si="4"/>
        <v>82</v>
      </c>
      <c r="B93" s="44">
        <v>930401</v>
      </c>
      <c r="C93" s="12" t="s">
        <v>678</v>
      </c>
      <c r="D93" s="12" t="s">
        <v>209</v>
      </c>
      <c r="E93" s="12" t="s">
        <v>209</v>
      </c>
      <c r="F93" s="96"/>
      <c r="G93" s="96">
        <v>4080</v>
      </c>
      <c r="H93" s="97">
        <v>4080</v>
      </c>
      <c r="I93" s="98">
        <f t="shared" si="6"/>
        <v>4080</v>
      </c>
      <c r="J93" s="98">
        <f t="shared" si="7"/>
        <v>4080</v>
      </c>
      <c r="K93" s="351">
        <v>30</v>
      </c>
      <c r="L93" s="7">
        <v>4080</v>
      </c>
      <c r="M93" s="104">
        <f t="shared" si="5"/>
        <v>0</v>
      </c>
      <c r="N93" s="7" t="s">
        <v>684</v>
      </c>
      <c r="O93" s="7"/>
      <c r="P93" s="7"/>
      <c r="Q93" s="7"/>
    </row>
    <row r="94" spans="1:24" ht="63" hidden="1" x14ac:dyDescent="0.25">
      <c r="A94" s="25">
        <f t="shared" si="4"/>
        <v>83</v>
      </c>
      <c r="B94" s="44">
        <v>840007</v>
      </c>
      <c r="C94" s="12" t="s">
        <v>604</v>
      </c>
      <c r="D94" s="12" t="s">
        <v>209</v>
      </c>
      <c r="E94" s="12" t="s">
        <v>746</v>
      </c>
      <c r="F94" s="96"/>
      <c r="G94" s="96"/>
      <c r="H94" s="97">
        <v>3264</v>
      </c>
      <c r="I94" s="98">
        <v>0</v>
      </c>
      <c r="J94" s="98">
        <v>0</v>
      </c>
      <c r="K94" s="351"/>
      <c r="L94" s="7">
        <v>0</v>
      </c>
      <c r="M94" s="104">
        <f t="shared" si="5"/>
        <v>3264</v>
      </c>
      <c r="N94" s="7" t="s">
        <v>747</v>
      </c>
      <c r="O94" s="7"/>
      <c r="P94" s="7"/>
      <c r="Q94" s="7"/>
      <c r="R94" s="352"/>
    </row>
    <row r="95" spans="1:24" ht="63" hidden="1" x14ac:dyDescent="0.25">
      <c r="A95" s="25">
        <f t="shared" si="4"/>
        <v>84</v>
      </c>
      <c r="B95" s="49">
        <v>620030</v>
      </c>
      <c r="C95" s="12" t="s">
        <v>624</v>
      </c>
      <c r="D95" s="12" t="s">
        <v>209</v>
      </c>
      <c r="E95" s="12" t="s">
        <v>746</v>
      </c>
      <c r="F95" s="96"/>
      <c r="G95" s="96"/>
      <c r="H95" s="97">
        <v>3264</v>
      </c>
      <c r="I95" s="98">
        <v>0</v>
      </c>
      <c r="J95" s="98">
        <v>0</v>
      </c>
      <c r="K95" s="351"/>
      <c r="L95" s="7">
        <v>0</v>
      </c>
      <c r="M95" s="104">
        <f t="shared" si="5"/>
        <v>3264</v>
      </c>
      <c r="N95" s="7" t="s">
        <v>747</v>
      </c>
      <c r="O95" s="7"/>
      <c r="P95" s="7"/>
      <c r="Q95" s="7"/>
      <c r="R95" s="352"/>
    </row>
    <row r="96" spans="1:24" ht="63" hidden="1" x14ac:dyDescent="0.25">
      <c r="A96" s="25">
        <f t="shared" si="4"/>
        <v>85</v>
      </c>
      <c r="B96" s="49">
        <v>830005</v>
      </c>
      <c r="C96" s="12" t="s">
        <v>603</v>
      </c>
      <c r="D96" s="12" t="s">
        <v>209</v>
      </c>
      <c r="E96" s="12" t="s">
        <v>746</v>
      </c>
      <c r="F96" s="96"/>
      <c r="G96" s="96"/>
      <c r="H96" s="97">
        <v>3264</v>
      </c>
      <c r="I96" s="98">
        <v>0</v>
      </c>
      <c r="J96" s="98">
        <v>0</v>
      </c>
      <c r="K96" s="351"/>
      <c r="L96" s="7">
        <v>0</v>
      </c>
      <c r="M96" s="104">
        <f t="shared" si="5"/>
        <v>3264</v>
      </c>
      <c r="N96" s="7" t="s">
        <v>747</v>
      </c>
      <c r="O96" s="7"/>
      <c r="P96" s="7"/>
      <c r="Q96" s="7"/>
      <c r="R96" s="352"/>
    </row>
    <row r="97" spans="1:18" ht="47.25" hidden="1" x14ac:dyDescent="0.25">
      <c r="A97" s="25">
        <f t="shared" si="4"/>
        <v>86</v>
      </c>
      <c r="B97" s="49">
        <v>800002</v>
      </c>
      <c r="C97" s="12" t="s">
        <v>600</v>
      </c>
      <c r="D97" s="12" t="s">
        <v>209</v>
      </c>
      <c r="E97" s="12" t="s">
        <v>746</v>
      </c>
      <c r="F97" s="96"/>
      <c r="G97" s="96"/>
      <c r="H97" s="97">
        <v>3264</v>
      </c>
      <c r="I97" s="98">
        <v>0</v>
      </c>
      <c r="J97" s="98">
        <v>0</v>
      </c>
      <c r="K97" s="351"/>
      <c r="L97" s="7">
        <v>0</v>
      </c>
      <c r="M97" s="104">
        <f t="shared" si="5"/>
        <v>3264</v>
      </c>
      <c r="N97" s="7" t="s">
        <v>747</v>
      </c>
      <c r="O97" s="7"/>
      <c r="P97" s="7"/>
      <c r="Q97" s="7"/>
      <c r="R97" s="352"/>
    </row>
    <row r="98" spans="1:18" ht="47.25" hidden="1" x14ac:dyDescent="0.25">
      <c r="A98" s="25">
        <f t="shared" si="4"/>
        <v>87</v>
      </c>
      <c r="B98" s="49">
        <v>640006</v>
      </c>
      <c r="C98" s="12" t="s">
        <v>582</v>
      </c>
      <c r="D98" s="12" t="s">
        <v>209</v>
      </c>
      <c r="E98" s="12" t="s">
        <v>746</v>
      </c>
      <c r="F98" s="96"/>
      <c r="G98" s="96"/>
      <c r="H98" s="97">
        <v>3264</v>
      </c>
      <c r="I98" s="98">
        <v>0</v>
      </c>
      <c r="J98" s="98">
        <v>0</v>
      </c>
      <c r="K98" s="351"/>
      <c r="L98" s="7">
        <v>0</v>
      </c>
      <c r="M98" s="104">
        <f t="shared" si="5"/>
        <v>3264</v>
      </c>
      <c r="N98" s="7" t="s">
        <v>747</v>
      </c>
      <c r="O98" s="7"/>
      <c r="P98" s="7"/>
      <c r="Q98" s="7"/>
      <c r="R98" s="352"/>
    </row>
    <row r="99" spans="1:18" ht="47.25" hidden="1" x14ac:dyDescent="0.25">
      <c r="A99" s="25">
        <f t="shared" si="4"/>
        <v>88</v>
      </c>
      <c r="B99" s="49">
        <v>560001</v>
      </c>
      <c r="C99" s="12" t="s">
        <v>577</v>
      </c>
      <c r="D99" s="12" t="s">
        <v>209</v>
      </c>
      <c r="E99" s="12" t="s">
        <v>746</v>
      </c>
      <c r="F99" s="96"/>
      <c r="G99" s="96"/>
      <c r="H99" s="97">
        <v>3264</v>
      </c>
      <c r="I99" s="98">
        <v>0</v>
      </c>
      <c r="J99" s="98">
        <v>0</v>
      </c>
      <c r="K99" s="351"/>
      <c r="L99" s="7">
        <v>0</v>
      </c>
      <c r="M99" s="104">
        <f t="shared" si="5"/>
        <v>3264</v>
      </c>
      <c r="N99" s="7" t="s">
        <v>747</v>
      </c>
      <c r="O99" s="7"/>
      <c r="P99" s="7"/>
      <c r="Q99" s="7"/>
      <c r="R99" s="352"/>
    </row>
    <row r="100" spans="1:18" ht="47.25" hidden="1" x14ac:dyDescent="0.25">
      <c r="A100" s="25">
        <f t="shared" si="4"/>
        <v>89</v>
      </c>
      <c r="B100" s="49">
        <v>640007</v>
      </c>
      <c r="C100" s="12" t="s">
        <v>583</v>
      </c>
      <c r="D100" s="12" t="s">
        <v>209</v>
      </c>
      <c r="E100" s="12" t="s">
        <v>746</v>
      </c>
      <c r="F100" s="96"/>
      <c r="G100" s="96"/>
      <c r="H100" s="97">
        <v>2448</v>
      </c>
      <c r="I100" s="98">
        <v>0</v>
      </c>
      <c r="J100" s="98">
        <v>0</v>
      </c>
      <c r="K100" s="351"/>
      <c r="L100" s="7">
        <v>0</v>
      </c>
      <c r="M100" s="104">
        <f t="shared" si="5"/>
        <v>2448</v>
      </c>
      <c r="N100" s="7" t="s">
        <v>747</v>
      </c>
      <c r="O100" s="7"/>
      <c r="P100" s="7"/>
      <c r="Q100" s="7"/>
      <c r="R100" s="352"/>
    </row>
    <row r="101" spans="1:18" ht="63" hidden="1" x14ac:dyDescent="0.25">
      <c r="A101" s="25">
        <f t="shared" si="4"/>
        <v>90</v>
      </c>
      <c r="B101" s="49">
        <v>590004</v>
      </c>
      <c r="C101" s="12" t="s">
        <v>579</v>
      </c>
      <c r="D101" s="12" t="s">
        <v>209</v>
      </c>
      <c r="E101" s="12" t="s">
        <v>746</v>
      </c>
      <c r="F101" s="96"/>
      <c r="G101" s="96"/>
      <c r="H101" s="97">
        <v>3264</v>
      </c>
      <c r="I101" s="98">
        <v>0</v>
      </c>
      <c r="J101" s="98">
        <v>0</v>
      </c>
      <c r="K101" s="351"/>
      <c r="L101" s="7">
        <v>0</v>
      </c>
      <c r="M101" s="104">
        <f t="shared" si="5"/>
        <v>3264</v>
      </c>
      <c r="N101" s="7" t="s">
        <v>747</v>
      </c>
      <c r="O101" s="7"/>
      <c r="P101" s="7"/>
      <c r="Q101" s="7"/>
      <c r="R101" s="352"/>
    </row>
    <row r="102" spans="1:18" ht="47.25" hidden="1" x14ac:dyDescent="0.25">
      <c r="A102" s="25">
        <f t="shared" si="4"/>
        <v>91</v>
      </c>
      <c r="B102" s="49">
        <v>670007</v>
      </c>
      <c r="C102" s="12" t="s">
        <v>586</v>
      </c>
      <c r="D102" s="12" t="s">
        <v>209</v>
      </c>
      <c r="E102" s="12" t="s">
        <v>746</v>
      </c>
      <c r="F102" s="96"/>
      <c r="G102" s="96"/>
      <c r="H102" s="97">
        <v>2448</v>
      </c>
      <c r="I102" s="98">
        <v>0</v>
      </c>
      <c r="J102" s="98">
        <v>0</v>
      </c>
      <c r="K102" s="351"/>
      <c r="L102" s="7">
        <v>0</v>
      </c>
      <c r="M102" s="104">
        <f t="shared" si="5"/>
        <v>2448</v>
      </c>
      <c r="N102" s="7" t="s">
        <v>747</v>
      </c>
      <c r="O102" s="7"/>
      <c r="P102" s="7"/>
      <c r="Q102" s="7"/>
      <c r="R102" s="352"/>
    </row>
    <row r="103" spans="1:18" ht="47.25" hidden="1" x14ac:dyDescent="0.25">
      <c r="A103" s="25">
        <f t="shared" si="4"/>
        <v>92</v>
      </c>
      <c r="B103" s="49">
        <v>930004</v>
      </c>
      <c r="C103" s="12" t="s">
        <v>612</v>
      </c>
      <c r="D103" s="12" t="s">
        <v>209</v>
      </c>
      <c r="E103" s="12" t="s">
        <v>746</v>
      </c>
      <c r="F103" s="96"/>
      <c r="G103" s="96"/>
      <c r="H103" s="97">
        <v>3264</v>
      </c>
      <c r="I103" s="98">
        <v>0</v>
      </c>
      <c r="J103" s="98">
        <v>0</v>
      </c>
      <c r="K103" s="351"/>
      <c r="L103" s="7">
        <v>0</v>
      </c>
      <c r="M103" s="104">
        <f t="shared" si="5"/>
        <v>3264</v>
      </c>
      <c r="N103" s="7" t="s">
        <v>747</v>
      </c>
      <c r="O103" s="7"/>
      <c r="P103" s="7"/>
      <c r="Q103" s="7"/>
      <c r="R103" s="352"/>
    </row>
    <row r="104" spans="1:18" ht="47.25" x14ac:dyDescent="0.25">
      <c r="A104" s="25">
        <f t="shared" si="4"/>
        <v>93</v>
      </c>
      <c r="B104" s="49">
        <v>900003</v>
      </c>
      <c r="C104" s="45" t="s">
        <v>568</v>
      </c>
      <c r="D104" s="12" t="s">
        <v>209</v>
      </c>
      <c r="E104" s="12" t="s">
        <v>746</v>
      </c>
      <c r="F104" s="96"/>
      <c r="G104" s="96"/>
      <c r="H104" s="97">
        <v>3264</v>
      </c>
      <c r="I104" s="98">
        <v>0</v>
      </c>
      <c r="J104" s="98">
        <v>0</v>
      </c>
      <c r="K104" s="351"/>
      <c r="L104" s="7">
        <v>0</v>
      </c>
      <c r="M104" s="104">
        <f t="shared" si="5"/>
        <v>3264</v>
      </c>
      <c r="N104" s="7" t="s">
        <v>747</v>
      </c>
      <c r="O104" s="7"/>
      <c r="P104" s="7"/>
      <c r="Q104" s="7"/>
      <c r="R104" s="352"/>
    </row>
    <row r="105" spans="1:18" ht="63" hidden="1" x14ac:dyDescent="0.25">
      <c r="A105" s="25">
        <f t="shared" si="4"/>
        <v>94</v>
      </c>
      <c r="B105" s="49">
        <v>550002</v>
      </c>
      <c r="C105" s="12" t="s">
        <v>576</v>
      </c>
      <c r="D105" s="12" t="s">
        <v>209</v>
      </c>
      <c r="E105" s="12" t="s">
        <v>746</v>
      </c>
      <c r="F105" s="96"/>
      <c r="G105" s="96"/>
      <c r="H105" s="97">
        <v>3264</v>
      </c>
      <c r="I105" s="98">
        <v>0</v>
      </c>
      <c r="J105" s="98">
        <v>0</v>
      </c>
      <c r="K105" s="351"/>
      <c r="L105" s="7">
        <v>0</v>
      </c>
      <c r="M105" s="104">
        <f t="shared" si="5"/>
        <v>3264</v>
      </c>
      <c r="N105" s="7" t="s">
        <v>747</v>
      </c>
      <c r="O105" s="7"/>
      <c r="P105" s="7"/>
      <c r="Q105" s="7"/>
      <c r="R105" s="352"/>
    </row>
    <row r="106" spans="1:18" ht="63" hidden="1" x14ac:dyDescent="0.25">
      <c r="A106" s="25">
        <f t="shared" si="4"/>
        <v>95</v>
      </c>
      <c r="B106" s="49">
        <v>780005</v>
      </c>
      <c r="C106" s="12" t="s">
        <v>598</v>
      </c>
      <c r="D106" s="12" t="s">
        <v>209</v>
      </c>
      <c r="E106" s="12" t="s">
        <v>746</v>
      </c>
      <c r="F106" s="96"/>
      <c r="G106" s="96"/>
      <c r="H106" s="97">
        <v>3264</v>
      </c>
      <c r="I106" s="98">
        <v>0</v>
      </c>
      <c r="J106" s="98">
        <v>0</v>
      </c>
      <c r="K106" s="351"/>
      <c r="L106" s="7">
        <v>0</v>
      </c>
      <c r="M106" s="104">
        <f t="shared" si="5"/>
        <v>3264</v>
      </c>
      <c r="N106" s="7" t="s">
        <v>747</v>
      </c>
      <c r="O106" s="7"/>
      <c r="P106" s="7"/>
      <c r="Q106" s="7"/>
      <c r="R106" s="352"/>
    </row>
    <row r="107" spans="1:18" ht="25.5" hidden="1" customHeight="1" x14ac:dyDescent="0.25">
      <c r="A107" s="25">
        <f t="shared" si="4"/>
        <v>96</v>
      </c>
      <c r="B107" s="44"/>
      <c r="C107" s="12" t="s">
        <v>123</v>
      </c>
      <c r="D107" s="12" t="s">
        <v>209</v>
      </c>
      <c r="E107" s="12" t="s">
        <v>746</v>
      </c>
      <c r="F107" s="96"/>
      <c r="G107" s="96"/>
      <c r="H107" s="97">
        <v>3264</v>
      </c>
      <c r="I107" s="98">
        <v>0</v>
      </c>
      <c r="J107" s="98">
        <v>0</v>
      </c>
      <c r="K107" s="351"/>
      <c r="L107" s="7">
        <v>0</v>
      </c>
      <c r="M107" s="104">
        <f t="shared" si="5"/>
        <v>3264</v>
      </c>
      <c r="N107" s="7" t="s">
        <v>747</v>
      </c>
      <c r="O107" s="7"/>
      <c r="P107" s="7"/>
      <c r="Q107" s="7"/>
    </row>
    <row r="108" spans="1:18" ht="15.75" hidden="1" x14ac:dyDescent="0.25">
      <c r="A108" s="23"/>
      <c r="B108" s="23"/>
      <c r="C108" s="12" t="s">
        <v>7</v>
      </c>
      <c r="D108" s="12"/>
      <c r="E108" s="12"/>
      <c r="F108" s="12"/>
      <c r="G108" s="12"/>
      <c r="H108" s="102">
        <f>SUM(H12:H107)</f>
        <v>1622762</v>
      </c>
      <c r="I108" s="102">
        <f>SUM(I12:I107)</f>
        <v>1594686</v>
      </c>
      <c r="J108" s="102">
        <f>SUM(J12:J107)</f>
        <v>1594686</v>
      </c>
      <c r="K108" s="28"/>
      <c r="L108" s="7">
        <v>1578362</v>
      </c>
      <c r="M108" s="104">
        <f t="shared" si="5"/>
        <v>44400</v>
      </c>
    </row>
    <row r="109" spans="1:18" ht="16.5" customHeight="1" x14ac:dyDescent="0.25">
      <c r="A109" s="26"/>
      <c r="B109" s="26"/>
      <c r="C109" s="27"/>
      <c r="D109" s="27"/>
      <c r="E109" s="27"/>
      <c r="F109" s="27"/>
      <c r="G109" s="27"/>
      <c r="H109" s="28"/>
      <c r="I109" s="50"/>
      <c r="J109" s="50"/>
      <c r="K109" s="50"/>
    </row>
    <row r="110" spans="1:18" ht="15.75" x14ac:dyDescent="0.25">
      <c r="A110" s="14"/>
      <c r="B110" s="14"/>
      <c r="C110" s="40"/>
      <c r="D110" s="40"/>
      <c r="E110" s="40"/>
      <c r="F110" s="40"/>
      <c r="G110" s="40"/>
      <c r="H110" s="40"/>
      <c r="I110" s="4"/>
      <c r="J110" s="4"/>
      <c r="K110" s="4"/>
    </row>
    <row r="111" spans="1:18" ht="15.75" customHeight="1" x14ac:dyDescent="0.25">
      <c r="A111" s="366" t="s">
        <v>8</v>
      </c>
      <c r="B111" s="366"/>
      <c r="C111" s="366"/>
      <c r="D111" s="366"/>
      <c r="E111" s="366"/>
      <c r="F111" s="366"/>
      <c r="G111" s="366"/>
      <c r="H111" s="366"/>
      <c r="I111" s="366"/>
      <c r="J111" s="366"/>
      <c r="K111" s="128"/>
    </row>
    <row r="112" spans="1:18" x14ac:dyDescent="0.25">
      <c r="B112" s="4"/>
      <c r="C112" s="4"/>
      <c r="D112" s="4"/>
      <c r="H112" s="4"/>
      <c r="I112" s="4"/>
      <c r="J112" s="4"/>
      <c r="K112" s="4"/>
    </row>
  </sheetData>
  <sheetProtection selectLockedCells="1" selectUnlockedCells="1"/>
  <autoFilter ref="A10:M108">
    <filterColumn colId="2">
      <filters>
        <filter val="Кировское областное государственное общеобразовательное автономное учреждение «Вятский многопрофильный лицей»"/>
      </filters>
    </filterColumn>
  </autoFilter>
  <mergeCells count="6">
    <mergeCell ref="A111:J111"/>
    <mergeCell ref="A8:J8"/>
    <mergeCell ref="A10:A11"/>
    <mergeCell ref="C10:C11"/>
    <mergeCell ref="D10:D11"/>
    <mergeCell ref="E10:E11"/>
  </mergeCells>
  <pageMargins left="0.78740157480314965" right="0.39370078740157483" top="0.74803149606299213" bottom="0.39370078740157483" header="0.51181102362204722" footer="0.51181102362204722"/>
  <pageSetup paperSize="9" scale="53" firstPageNumber="0" fitToHeight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Normal="100" zoomScaleSheetLayoutView="10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60" style="4" customWidth="1"/>
    <col min="3" max="3" width="20.28515625" style="4" customWidth="1"/>
    <col min="4" max="4" width="20.42578125" style="4" customWidth="1"/>
    <col min="5" max="5" width="18.140625" style="4" customWidth="1"/>
    <col min="6" max="8" width="9.140625" style="4" customWidth="1"/>
    <col min="9" max="16384" width="9.140625" style="4"/>
  </cols>
  <sheetData>
    <row r="1" spans="1:7" ht="15.75" x14ac:dyDescent="0.25">
      <c r="C1" s="10" t="s">
        <v>204</v>
      </c>
    </row>
    <row r="3" spans="1:7" ht="15.75" hidden="1" x14ac:dyDescent="0.25">
      <c r="A3" s="10"/>
      <c r="B3" s="10"/>
      <c r="C3" s="10" t="s">
        <v>204</v>
      </c>
      <c r="E3" s="9"/>
    </row>
    <row r="4" spans="1:7" ht="28.5" customHeight="1" x14ac:dyDescent="0.25">
      <c r="A4" s="8" t="s">
        <v>1</v>
      </c>
      <c r="B4" s="8"/>
      <c r="C4" s="10" t="s">
        <v>246</v>
      </c>
      <c r="E4" s="9"/>
    </row>
    <row r="5" spans="1:7" ht="28.5" customHeight="1" x14ac:dyDescent="0.25">
      <c r="A5" s="8"/>
      <c r="B5" s="8"/>
      <c r="C5" s="8" t="s">
        <v>2</v>
      </c>
      <c r="E5" s="24"/>
    </row>
    <row r="6" spans="1:7" ht="15.75" x14ac:dyDescent="0.25">
      <c r="A6" s="10"/>
      <c r="B6" s="10"/>
      <c r="C6" s="8" t="s">
        <v>3</v>
      </c>
      <c r="E6" s="9"/>
    </row>
    <row r="7" spans="1:7" ht="15.75" x14ac:dyDescent="0.25">
      <c r="A7" s="10"/>
      <c r="B7" s="10"/>
      <c r="C7" s="10" t="s">
        <v>4</v>
      </c>
      <c r="E7" s="9"/>
    </row>
    <row r="8" spans="1:7" ht="33" customHeight="1" x14ac:dyDescent="0.25">
      <c r="A8" s="11"/>
      <c r="B8" s="11"/>
      <c r="C8" s="9"/>
      <c r="D8" s="9"/>
      <c r="E8" s="9"/>
    </row>
    <row r="9" spans="1:7" ht="96" customHeight="1" x14ac:dyDescent="0.25">
      <c r="A9" s="367" t="s">
        <v>748</v>
      </c>
      <c r="B9" s="367"/>
      <c r="C9" s="367"/>
      <c r="D9" s="367"/>
      <c r="E9" s="367"/>
    </row>
    <row r="10" spans="1:7" ht="15.75" customHeight="1" x14ac:dyDescent="0.25">
      <c r="A10" s="15"/>
      <c r="B10" s="15"/>
      <c r="C10" s="15"/>
      <c r="D10" s="10"/>
      <c r="E10" s="10"/>
    </row>
    <row r="11" spans="1:7" ht="15.75" x14ac:dyDescent="0.25">
      <c r="A11" s="368" t="s">
        <v>5</v>
      </c>
      <c r="B11" s="368" t="s">
        <v>6</v>
      </c>
      <c r="C11" s="368" t="s">
        <v>163</v>
      </c>
      <c r="D11" s="368"/>
      <c r="E11" s="368"/>
    </row>
    <row r="12" spans="1:7" ht="15.75" x14ac:dyDescent="0.25">
      <c r="A12" s="368"/>
      <c r="B12" s="368"/>
      <c r="C12" s="22" t="s">
        <v>198</v>
      </c>
      <c r="D12" s="22" t="s">
        <v>208</v>
      </c>
      <c r="E12" s="22" t="s">
        <v>652</v>
      </c>
      <c r="F12" s="4" t="s">
        <v>239</v>
      </c>
    </row>
    <row r="13" spans="1:7" ht="50.25" hidden="1" customHeight="1" x14ac:dyDescent="0.25">
      <c r="A13" s="25">
        <v>1</v>
      </c>
      <c r="B13" s="12" t="s">
        <v>682</v>
      </c>
      <c r="C13" s="85">
        <v>55</v>
      </c>
      <c r="D13" s="99">
        <f t="shared" ref="D13:D18" si="0">ROUND(C13,0)</f>
        <v>55</v>
      </c>
      <c r="E13" s="99">
        <f t="shared" ref="E13:E18" si="1">ROUND(C13,0)</f>
        <v>55</v>
      </c>
      <c r="F13" s="7">
        <v>55</v>
      </c>
      <c r="G13" s="103">
        <f>C13-F13</f>
        <v>0</v>
      </c>
    </row>
    <row r="14" spans="1:7" ht="49.5" hidden="1" customHeight="1" x14ac:dyDescent="0.25">
      <c r="A14" s="25">
        <v>2</v>
      </c>
      <c r="B14" s="12" t="s">
        <v>232</v>
      </c>
      <c r="C14" s="85">
        <v>30</v>
      </c>
      <c r="D14" s="99">
        <f t="shared" si="0"/>
        <v>30</v>
      </c>
      <c r="E14" s="99">
        <f t="shared" si="1"/>
        <v>30</v>
      </c>
      <c r="F14" s="7">
        <v>30</v>
      </c>
      <c r="G14" s="103">
        <f t="shared" ref="G14:G19" si="2">C14-F14</f>
        <v>0</v>
      </c>
    </row>
    <row r="15" spans="1:7" ht="62.25" customHeight="1" x14ac:dyDescent="0.25">
      <c r="A15" s="25">
        <v>3</v>
      </c>
      <c r="B15" s="12" t="s">
        <v>233</v>
      </c>
      <c r="C15" s="85">
        <f>74+6</f>
        <v>80</v>
      </c>
      <c r="D15" s="99">
        <v>107</v>
      </c>
      <c r="E15" s="99">
        <v>107</v>
      </c>
      <c r="F15" s="7">
        <v>74</v>
      </c>
      <c r="G15" s="103">
        <f t="shared" si="2"/>
        <v>6</v>
      </c>
    </row>
    <row r="16" spans="1:7" ht="47.25" hidden="1" customHeight="1" x14ac:dyDescent="0.25">
      <c r="A16" s="25">
        <v>4</v>
      </c>
      <c r="B16" s="12" t="s">
        <v>234</v>
      </c>
      <c r="C16" s="85">
        <v>19</v>
      </c>
      <c r="D16" s="99">
        <v>18</v>
      </c>
      <c r="E16" s="99">
        <v>18</v>
      </c>
      <c r="F16" s="7">
        <v>19</v>
      </c>
      <c r="G16" s="103">
        <f t="shared" si="2"/>
        <v>0</v>
      </c>
    </row>
    <row r="17" spans="1:7" ht="47.25" customHeight="1" x14ac:dyDescent="0.25">
      <c r="A17" s="25">
        <v>5</v>
      </c>
      <c r="B17" s="12" t="s">
        <v>235</v>
      </c>
      <c r="C17" s="85">
        <f>17+1</f>
        <v>18</v>
      </c>
      <c r="D17" s="99">
        <v>17</v>
      </c>
      <c r="E17" s="99">
        <v>17</v>
      </c>
      <c r="F17" s="7">
        <v>17</v>
      </c>
      <c r="G17" s="103">
        <f t="shared" si="2"/>
        <v>1</v>
      </c>
    </row>
    <row r="18" spans="1:7" ht="63" hidden="1" x14ac:dyDescent="0.25">
      <c r="A18" s="25">
        <v>6</v>
      </c>
      <c r="B18" s="12" t="s">
        <v>236</v>
      </c>
      <c r="C18" s="85">
        <v>44</v>
      </c>
      <c r="D18" s="99">
        <f t="shared" si="0"/>
        <v>44</v>
      </c>
      <c r="E18" s="99">
        <f t="shared" si="1"/>
        <v>44</v>
      </c>
      <c r="F18" s="7">
        <v>44</v>
      </c>
      <c r="G18" s="103">
        <f t="shared" si="2"/>
        <v>0</v>
      </c>
    </row>
    <row r="19" spans="1:7" ht="22.5" customHeight="1" x14ac:dyDescent="0.25">
      <c r="A19" s="13"/>
      <c r="B19" s="12" t="s">
        <v>7</v>
      </c>
      <c r="C19" s="85">
        <f>SUM(C13:C18)</f>
        <v>246</v>
      </c>
      <c r="D19" s="86">
        <f>SUM(D13:D18)</f>
        <v>271</v>
      </c>
      <c r="E19" s="86">
        <f>SUM(E13:E18)</f>
        <v>271</v>
      </c>
      <c r="F19" s="4">
        <f>SUM(F13:F18)</f>
        <v>239</v>
      </c>
      <c r="G19" s="103">
        <f t="shared" si="2"/>
        <v>7</v>
      </c>
    </row>
    <row r="20" spans="1:7" ht="18" customHeight="1" x14ac:dyDescent="0.25">
      <c r="A20" s="26"/>
      <c r="B20" s="27"/>
      <c r="C20" s="28"/>
      <c r="D20" s="17"/>
      <c r="E20" s="17"/>
    </row>
    <row r="21" spans="1:7" ht="15.75" x14ac:dyDescent="0.25">
      <c r="A21" s="14"/>
      <c r="B21" s="9"/>
      <c r="C21" s="9"/>
      <c r="D21" s="9"/>
      <c r="E21" s="9"/>
    </row>
    <row r="22" spans="1:7" ht="15.75" customHeight="1" x14ac:dyDescent="0.25">
      <c r="A22" s="357" t="s">
        <v>8</v>
      </c>
      <c r="B22" s="357"/>
      <c r="C22" s="357"/>
      <c r="D22" s="357"/>
      <c r="E22" s="357"/>
    </row>
  </sheetData>
  <mergeCells count="5">
    <mergeCell ref="A9:E9"/>
    <mergeCell ref="A11:A12"/>
    <mergeCell ref="B11:B12"/>
    <mergeCell ref="C11:E11"/>
    <mergeCell ref="A22:E22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3"/>
  <sheetViews>
    <sheetView view="pageBreakPreview" zoomScale="60" workbookViewId="0">
      <pane xSplit="5" ySplit="10" topLeftCell="F47" activePane="bottomRight" state="frozen"/>
      <selection sqref="A1:IV65536"/>
      <selection pane="topRight" sqref="A1:IV65536"/>
      <selection pane="bottomLeft" sqref="A1:IV65536"/>
      <selection pane="bottomRight" activeCell="L2" sqref="L2"/>
    </sheetView>
  </sheetViews>
  <sheetFormatPr defaultColWidth="9.140625" defaultRowHeight="15.75" x14ac:dyDescent="0.25"/>
  <cols>
    <col min="1" max="1" width="5.140625" style="9" customWidth="1"/>
    <col min="2" max="2" width="12.5703125" style="9" hidden="1" customWidth="1"/>
    <col min="3" max="3" width="14.140625" style="9" hidden="1" customWidth="1"/>
    <col min="4" max="4" width="37.85546875" style="9" hidden="1" customWidth="1"/>
    <col min="5" max="5" width="64.7109375" style="9" customWidth="1"/>
    <col min="6" max="7" width="11.28515625" style="211" customWidth="1"/>
    <col min="8" max="9" width="11.28515625" style="47" hidden="1" customWidth="1"/>
    <col min="10" max="10" width="11.28515625" style="47" customWidth="1"/>
    <col min="11" max="11" width="11.28515625" style="211" hidden="1" customWidth="1"/>
    <col min="12" max="12" width="11.28515625" style="211" customWidth="1"/>
    <col min="13" max="13" width="12.28515625" style="9" hidden="1" customWidth="1"/>
    <col min="14" max="14" width="12.28515625" style="9" customWidth="1"/>
    <col min="15" max="15" width="12.7109375" style="210" customWidth="1"/>
    <col min="16" max="16" width="11.7109375" style="210" customWidth="1"/>
    <col min="17" max="19" width="11.7109375" style="46" hidden="1" customWidth="1"/>
    <col min="20" max="20" width="8.28515625" style="4" hidden="1" customWidth="1"/>
    <col min="21" max="21" width="9.140625" style="21" hidden="1" customWidth="1"/>
    <col min="22" max="35" width="9.140625" style="7" hidden="1" customWidth="1"/>
    <col min="36" max="36" width="9.140625" style="4" hidden="1" customWidth="1"/>
    <col min="37" max="37" width="9.140625" style="7" hidden="1" customWidth="1"/>
    <col min="38" max="39" width="9.140625" style="3" hidden="1" customWidth="1"/>
    <col min="40" max="40" width="0" style="21" hidden="1" customWidth="1"/>
    <col min="41" max="16384" width="9.140625" style="21"/>
  </cols>
  <sheetData>
    <row r="1" spans="1:39" s="4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208"/>
      <c r="L1" s="10" t="s">
        <v>557</v>
      </c>
      <c r="M1" s="10"/>
      <c r="N1" s="10"/>
      <c r="O1" s="10"/>
      <c r="P1" s="10"/>
      <c r="Q1" s="10"/>
      <c r="R1" s="10"/>
      <c r="S1" s="10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K1" s="7"/>
      <c r="AL1" s="7"/>
      <c r="AM1" s="7"/>
    </row>
    <row r="2" spans="1:39" s="4" customFormat="1" ht="28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208"/>
      <c r="L2" s="10" t="s">
        <v>0</v>
      </c>
      <c r="M2" s="10"/>
      <c r="N2" s="10"/>
      <c r="O2" s="10"/>
      <c r="P2" s="10"/>
      <c r="Q2" s="10"/>
      <c r="R2" s="10"/>
      <c r="S2" s="1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K2" s="7"/>
      <c r="AL2" s="7"/>
      <c r="AM2" s="7"/>
    </row>
    <row r="3" spans="1:39" s="4" customFormat="1" ht="25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208"/>
      <c r="L3" s="8" t="s">
        <v>2</v>
      </c>
      <c r="M3" s="10"/>
      <c r="N3" s="10"/>
      <c r="O3" s="10"/>
      <c r="P3" s="10"/>
      <c r="Q3" s="10"/>
      <c r="R3" s="10"/>
      <c r="S3" s="10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7"/>
      <c r="AL3" s="7"/>
      <c r="AM3" s="7"/>
    </row>
    <row r="4" spans="1:39" s="4" customFormat="1" x14ac:dyDescent="0.25">
      <c r="A4" s="10"/>
      <c r="B4" s="10"/>
      <c r="C4" s="10"/>
      <c r="D4" s="10"/>
      <c r="E4" s="10"/>
      <c r="F4" s="209"/>
      <c r="G4" s="209"/>
      <c r="H4" s="209"/>
      <c r="I4" s="209"/>
      <c r="J4" s="209"/>
      <c r="L4" s="8" t="s">
        <v>3</v>
      </c>
      <c r="M4" s="9"/>
      <c r="N4" s="9"/>
      <c r="O4" s="210"/>
      <c r="P4" s="210"/>
      <c r="Q4" s="210"/>
      <c r="R4" s="210"/>
      <c r="S4" s="210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K4" s="7"/>
      <c r="AL4" s="7"/>
      <c r="AM4" s="7"/>
    </row>
    <row r="5" spans="1:39" s="4" customFormat="1" x14ac:dyDescent="0.25">
      <c r="A5" s="11"/>
      <c r="B5" s="11"/>
      <c r="C5" s="11"/>
      <c r="D5" s="11"/>
      <c r="E5" s="11"/>
      <c r="F5" s="211"/>
      <c r="G5" s="211"/>
      <c r="H5" s="211"/>
      <c r="I5" s="211"/>
      <c r="J5" s="211"/>
      <c r="L5" s="10" t="s">
        <v>4</v>
      </c>
      <c r="M5" s="9"/>
      <c r="N5" s="9"/>
      <c r="O5" s="210"/>
      <c r="P5" s="210"/>
      <c r="Q5" s="210"/>
      <c r="R5" s="210"/>
      <c r="S5" s="210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K5" s="7"/>
      <c r="AL5" s="7"/>
      <c r="AM5" s="7"/>
    </row>
    <row r="6" spans="1:39" s="4" customFormat="1" ht="31.5" customHeight="1" x14ac:dyDescent="0.25">
      <c r="A6" s="11"/>
      <c r="B6" s="11"/>
      <c r="C6" s="11"/>
      <c r="D6" s="11"/>
      <c r="E6" s="11"/>
      <c r="F6" s="211"/>
      <c r="G6" s="211"/>
      <c r="H6" s="211"/>
      <c r="I6" s="211"/>
      <c r="J6" s="211"/>
      <c r="K6" s="10"/>
      <c r="L6" s="10"/>
      <c r="M6" s="9"/>
      <c r="N6" s="9"/>
      <c r="O6" s="210"/>
      <c r="P6" s="210"/>
      <c r="Q6" s="210"/>
      <c r="R6" s="210"/>
      <c r="S6" s="210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K6" s="7"/>
      <c r="AL6" s="7"/>
      <c r="AM6" s="7"/>
    </row>
    <row r="7" spans="1:39" s="4" customFormat="1" ht="46.5" customHeight="1" x14ac:dyDescent="0.25">
      <c r="A7" s="358" t="s">
        <v>643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146"/>
      <c r="R7" s="146"/>
      <c r="S7" s="14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K7" s="7"/>
      <c r="AL7" s="7"/>
      <c r="AM7" s="7"/>
    </row>
    <row r="8" spans="1:39" ht="15.75" customHeight="1" x14ac:dyDescent="0.25">
      <c r="A8" s="15"/>
      <c r="B8" s="15"/>
      <c r="C8" s="15"/>
      <c r="D8" s="15"/>
      <c r="E8" s="15"/>
      <c r="F8" s="15"/>
      <c r="G8" s="15"/>
      <c r="H8" s="132"/>
      <c r="I8" s="132"/>
      <c r="J8" s="132"/>
      <c r="K8" s="208"/>
      <c r="L8" s="208"/>
      <c r="M8" s="208"/>
      <c r="N8" s="208"/>
      <c r="O8" s="208"/>
      <c r="P8" s="208"/>
      <c r="Q8" s="134"/>
      <c r="R8" s="134"/>
      <c r="S8" s="134"/>
    </row>
    <row r="9" spans="1:39" x14ac:dyDescent="0.25">
      <c r="A9" s="368" t="s">
        <v>5</v>
      </c>
      <c r="B9" s="361" t="s">
        <v>250</v>
      </c>
      <c r="C9" s="361" t="s">
        <v>251</v>
      </c>
      <c r="D9" s="361" t="s">
        <v>252</v>
      </c>
      <c r="E9" s="368" t="s">
        <v>6</v>
      </c>
      <c r="F9" s="212" t="s">
        <v>9</v>
      </c>
      <c r="G9" s="213"/>
      <c r="H9" s="135"/>
      <c r="I9" s="135"/>
      <c r="J9" s="135"/>
      <c r="K9" s="213"/>
      <c r="L9" s="213"/>
      <c r="M9" s="213"/>
      <c r="N9" s="213"/>
      <c r="O9" s="213"/>
      <c r="P9" s="214"/>
      <c r="Q9" s="136">
        <v>1</v>
      </c>
      <c r="R9" s="136"/>
      <c r="S9" s="136"/>
    </row>
    <row r="10" spans="1:39" ht="47.25" x14ac:dyDescent="0.25">
      <c r="A10" s="368"/>
      <c r="B10" s="362"/>
      <c r="C10" s="362"/>
      <c r="D10" s="362"/>
      <c r="E10" s="368"/>
      <c r="F10" s="22" t="s">
        <v>653</v>
      </c>
      <c r="G10" s="22" t="s">
        <v>654</v>
      </c>
      <c r="H10" s="190" t="s">
        <v>725</v>
      </c>
      <c r="I10" s="215" t="s">
        <v>726</v>
      </c>
      <c r="J10" s="22" t="s">
        <v>655</v>
      </c>
      <c r="K10" s="216" t="s">
        <v>656</v>
      </c>
      <c r="L10" s="22" t="s">
        <v>657</v>
      </c>
      <c r="M10" s="216" t="s">
        <v>658</v>
      </c>
      <c r="N10" s="22" t="s">
        <v>198</v>
      </c>
      <c r="O10" s="22" t="s">
        <v>208</v>
      </c>
      <c r="P10" s="22" t="s">
        <v>652</v>
      </c>
      <c r="Q10" s="131"/>
      <c r="R10" s="131"/>
      <c r="S10" s="131"/>
    </row>
    <row r="11" spans="1:39" ht="47.25" x14ac:dyDescent="0.25">
      <c r="A11" s="217">
        <v>1</v>
      </c>
      <c r="B11" s="44">
        <v>560001</v>
      </c>
      <c r="C11" s="44" t="s">
        <v>307</v>
      </c>
      <c r="D11" s="44" t="s">
        <v>308</v>
      </c>
      <c r="E11" s="12" t="s">
        <v>309</v>
      </c>
      <c r="F11" s="218">
        <v>9</v>
      </c>
      <c r="G11" s="218">
        <v>9</v>
      </c>
      <c r="H11" s="189">
        <v>9</v>
      </c>
      <c r="I11" s="325">
        <v>8</v>
      </c>
      <c r="J11" s="218">
        <v>8</v>
      </c>
      <c r="K11" s="189">
        <v>8</v>
      </c>
      <c r="L11" s="218">
        <f>ROUND((F11+G11+H11+K11)-(F11+G11+J11),1)</f>
        <v>9</v>
      </c>
      <c r="M11" s="189">
        <v>9</v>
      </c>
      <c r="N11" s="219">
        <f t="shared" ref="N11:N20" si="0">ROUND((F11+G11+J11+L11)/4,0)</f>
        <v>9</v>
      </c>
      <c r="O11" s="220">
        <v>9</v>
      </c>
      <c r="P11" s="220">
        <v>9</v>
      </c>
      <c r="Q11" s="332">
        <f>ROUND(N11,0)</f>
        <v>9</v>
      </c>
      <c r="R11" s="332" t="b">
        <f>L11&gt;K11</f>
        <v>1</v>
      </c>
      <c r="S11" s="332">
        <f>L11-K11</f>
        <v>1</v>
      </c>
      <c r="T11" s="198">
        <f t="shared" ref="T11:T56" si="1">(F11+G11+J11+L11)/4</f>
        <v>8.75</v>
      </c>
      <c r="U11" s="42"/>
      <c r="V11" s="100">
        <v>9</v>
      </c>
      <c r="W11" s="7">
        <v>9</v>
      </c>
      <c r="X11" s="7">
        <v>9</v>
      </c>
      <c r="Y11" s="7">
        <v>8</v>
      </c>
      <c r="Z11" s="7">
        <v>9</v>
      </c>
      <c r="AA11" s="7">
        <v>9</v>
      </c>
      <c r="AB11" s="7">
        <v>9</v>
      </c>
      <c r="AC11" s="112">
        <f t="shared" ref="AC11:AC57" si="2">F11-V11</f>
        <v>0</v>
      </c>
      <c r="AD11" s="112">
        <f t="shared" ref="AD11:AD57" si="3">G11-W11</f>
        <v>0</v>
      </c>
      <c r="AE11" s="112">
        <f t="shared" ref="AE11:AE57" si="4">J11-X11</f>
        <v>-1</v>
      </c>
      <c r="AF11" s="112">
        <f t="shared" ref="AF11:AF57" si="5">L11-Y11</f>
        <v>1</v>
      </c>
      <c r="AG11" s="112">
        <f t="shared" ref="AG11:AG57" si="6">N11-Z11</f>
        <v>0</v>
      </c>
      <c r="AH11" s="112">
        <f t="shared" ref="AH11:AH57" si="7">O11-AA11</f>
        <v>0</v>
      </c>
      <c r="AI11" s="112">
        <f t="shared" ref="AI11:AI57" si="8">P11-AB11</f>
        <v>0</v>
      </c>
      <c r="AK11" s="7">
        <f>VLOOKUP(B11,$AL$11:$AM$99,2,FALSE)</f>
        <v>8</v>
      </c>
      <c r="AL11" s="7">
        <v>510401</v>
      </c>
      <c r="AM11" s="7">
        <v>38</v>
      </c>
    </row>
    <row r="12" spans="1:39" ht="31.5" x14ac:dyDescent="0.25">
      <c r="A12" s="217">
        <v>2</v>
      </c>
      <c r="B12" s="44">
        <v>580003</v>
      </c>
      <c r="C12" s="44" t="s">
        <v>310</v>
      </c>
      <c r="D12" s="44" t="s">
        <v>311</v>
      </c>
      <c r="E12" s="12" t="s">
        <v>312</v>
      </c>
      <c r="F12" s="23">
        <v>9</v>
      </c>
      <c r="G12" s="23">
        <v>9</v>
      </c>
      <c r="H12" s="189">
        <v>9</v>
      </c>
      <c r="I12" s="325">
        <v>10</v>
      </c>
      <c r="J12" s="23">
        <v>10</v>
      </c>
      <c r="K12" s="189">
        <v>9</v>
      </c>
      <c r="L12" s="218">
        <f t="shared" ref="L12:L56" si="9">ROUND((F12+G12+H12+K12)-(F12+G12+J12),1)</f>
        <v>8</v>
      </c>
      <c r="M12" s="189">
        <v>9</v>
      </c>
      <c r="N12" s="219">
        <f t="shared" si="0"/>
        <v>9</v>
      </c>
      <c r="O12" s="220">
        <v>9</v>
      </c>
      <c r="P12" s="220">
        <v>9</v>
      </c>
      <c r="Q12" s="332">
        <f t="shared" ref="Q12:Q56" si="10">ROUND(N12,0)</f>
        <v>9</v>
      </c>
      <c r="R12" s="332" t="b">
        <f t="shared" ref="R12:R56" si="11">L12&gt;K12</f>
        <v>0</v>
      </c>
      <c r="S12" s="332"/>
      <c r="T12" s="198">
        <f t="shared" si="1"/>
        <v>9</v>
      </c>
      <c r="U12" s="42"/>
      <c r="V12" s="100">
        <v>9</v>
      </c>
      <c r="W12" s="7">
        <v>9</v>
      </c>
      <c r="X12" s="7">
        <v>9</v>
      </c>
      <c r="Y12" s="7">
        <v>9</v>
      </c>
      <c r="Z12" s="7">
        <v>9</v>
      </c>
      <c r="AA12" s="7">
        <v>9</v>
      </c>
      <c r="AB12" s="7">
        <v>9</v>
      </c>
      <c r="AC12" s="112">
        <f t="shared" si="2"/>
        <v>0</v>
      </c>
      <c r="AD12" s="112">
        <f t="shared" si="3"/>
        <v>0</v>
      </c>
      <c r="AE12" s="112">
        <f t="shared" si="4"/>
        <v>1</v>
      </c>
      <c r="AF12" s="112">
        <f t="shared" si="5"/>
        <v>-1</v>
      </c>
      <c r="AG12" s="112">
        <f t="shared" si="6"/>
        <v>0</v>
      </c>
      <c r="AH12" s="112">
        <f t="shared" si="7"/>
        <v>0</v>
      </c>
      <c r="AI12" s="112">
        <f t="shared" si="8"/>
        <v>0</v>
      </c>
      <c r="AK12" s="7">
        <f t="shared" ref="AK12:AK56" si="12">VLOOKUP(B12,$AL$12:$AM$99,2,FALSE)</f>
        <v>10</v>
      </c>
      <c r="AL12" s="7">
        <v>520401</v>
      </c>
      <c r="AM12" s="7">
        <v>58</v>
      </c>
    </row>
    <row r="13" spans="1:39" ht="47.25" x14ac:dyDescent="0.25">
      <c r="A13" s="217">
        <v>3</v>
      </c>
      <c r="B13" s="44">
        <v>620030</v>
      </c>
      <c r="C13" s="44" t="s">
        <v>528</v>
      </c>
      <c r="D13" s="44" t="s">
        <v>529</v>
      </c>
      <c r="E13" s="12" t="s">
        <v>530</v>
      </c>
      <c r="F13" s="23">
        <v>212</v>
      </c>
      <c r="G13" s="23">
        <v>210</v>
      </c>
      <c r="H13" s="189">
        <v>215</v>
      </c>
      <c r="I13" s="325">
        <v>212</v>
      </c>
      <c r="J13" s="23">
        <v>212</v>
      </c>
      <c r="K13" s="189">
        <v>223</v>
      </c>
      <c r="L13" s="218">
        <f t="shared" si="9"/>
        <v>226</v>
      </c>
      <c r="M13" s="189">
        <v>215</v>
      </c>
      <c r="N13" s="219">
        <f t="shared" si="0"/>
        <v>215</v>
      </c>
      <c r="O13" s="220">
        <v>215</v>
      </c>
      <c r="P13" s="220">
        <v>215</v>
      </c>
      <c r="Q13" s="332">
        <f t="shared" si="10"/>
        <v>215</v>
      </c>
      <c r="R13" s="332" t="b">
        <f t="shared" si="11"/>
        <v>1</v>
      </c>
      <c r="S13" s="332">
        <f>L13-K13</f>
        <v>3</v>
      </c>
      <c r="T13" s="198">
        <f t="shared" si="1"/>
        <v>215</v>
      </c>
      <c r="U13" s="42"/>
      <c r="V13" s="100">
        <v>212</v>
      </c>
      <c r="W13" s="7">
        <v>210</v>
      </c>
      <c r="X13" s="7">
        <v>215</v>
      </c>
      <c r="Y13" s="7">
        <v>223</v>
      </c>
      <c r="Z13" s="7">
        <v>215</v>
      </c>
      <c r="AA13" s="7">
        <v>215</v>
      </c>
      <c r="AB13" s="7">
        <v>215</v>
      </c>
      <c r="AC13" s="112">
        <f t="shared" si="2"/>
        <v>0</v>
      </c>
      <c r="AD13" s="112">
        <f t="shared" si="3"/>
        <v>0</v>
      </c>
      <c r="AE13" s="112">
        <f t="shared" si="4"/>
        <v>-3</v>
      </c>
      <c r="AF13" s="112">
        <f t="shared" si="5"/>
        <v>3</v>
      </c>
      <c r="AG13" s="112">
        <f t="shared" si="6"/>
        <v>0</v>
      </c>
      <c r="AH13" s="112">
        <f t="shared" si="7"/>
        <v>0</v>
      </c>
      <c r="AI13" s="112">
        <f t="shared" si="8"/>
        <v>0</v>
      </c>
      <c r="AK13" s="7">
        <f t="shared" si="12"/>
        <v>212</v>
      </c>
      <c r="AL13" s="7">
        <v>530401</v>
      </c>
      <c r="AM13" s="7">
        <v>41</v>
      </c>
    </row>
    <row r="14" spans="1:39" ht="31.5" x14ac:dyDescent="0.25">
      <c r="A14" s="217">
        <v>4</v>
      </c>
      <c r="B14" s="44">
        <v>660003</v>
      </c>
      <c r="C14" s="44" t="s">
        <v>335</v>
      </c>
      <c r="D14" s="44" t="s">
        <v>336</v>
      </c>
      <c r="E14" s="12" t="s">
        <v>337</v>
      </c>
      <c r="F14" s="177">
        <v>13</v>
      </c>
      <c r="G14" s="177">
        <v>13</v>
      </c>
      <c r="H14" s="189">
        <v>10</v>
      </c>
      <c r="I14" s="325">
        <v>11</v>
      </c>
      <c r="J14" s="177">
        <v>11</v>
      </c>
      <c r="K14" s="221">
        <v>10</v>
      </c>
      <c r="L14" s="218">
        <f t="shared" si="9"/>
        <v>9</v>
      </c>
      <c r="M14" s="189">
        <v>12</v>
      </c>
      <c r="N14" s="219">
        <f t="shared" si="0"/>
        <v>12</v>
      </c>
      <c r="O14" s="220">
        <v>12</v>
      </c>
      <c r="P14" s="220">
        <v>12</v>
      </c>
      <c r="Q14" s="332">
        <f t="shared" si="10"/>
        <v>12</v>
      </c>
      <c r="R14" s="332" t="b">
        <f t="shared" si="11"/>
        <v>0</v>
      </c>
      <c r="S14" s="332"/>
      <c r="T14" s="198">
        <f t="shared" si="1"/>
        <v>11.5</v>
      </c>
      <c r="U14" s="42"/>
      <c r="V14" s="100">
        <v>13</v>
      </c>
      <c r="W14" s="7">
        <v>13</v>
      </c>
      <c r="X14" s="7">
        <v>10</v>
      </c>
      <c r="Y14" s="7">
        <v>10</v>
      </c>
      <c r="Z14" s="7">
        <v>12</v>
      </c>
      <c r="AA14" s="7">
        <v>12</v>
      </c>
      <c r="AB14" s="7">
        <v>12</v>
      </c>
      <c r="AC14" s="112">
        <f t="shared" si="2"/>
        <v>0</v>
      </c>
      <c r="AD14" s="112">
        <f t="shared" si="3"/>
        <v>0</v>
      </c>
      <c r="AE14" s="112">
        <f t="shared" si="4"/>
        <v>1</v>
      </c>
      <c r="AF14" s="112">
        <f t="shared" si="5"/>
        <v>-1</v>
      </c>
      <c r="AG14" s="112">
        <f t="shared" si="6"/>
        <v>0</v>
      </c>
      <c r="AH14" s="112">
        <f t="shared" si="7"/>
        <v>0</v>
      </c>
      <c r="AI14" s="112">
        <f t="shared" si="8"/>
        <v>0</v>
      </c>
      <c r="AK14" s="7">
        <f t="shared" si="12"/>
        <v>11</v>
      </c>
      <c r="AL14" s="7">
        <v>550401</v>
      </c>
      <c r="AM14" s="7">
        <v>81</v>
      </c>
    </row>
    <row r="15" spans="1:39" ht="47.25" x14ac:dyDescent="0.25">
      <c r="A15" s="217">
        <v>5</v>
      </c>
      <c r="B15" s="44">
        <v>760008</v>
      </c>
      <c r="C15" s="44" t="s">
        <v>368</v>
      </c>
      <c r="D15" s="44" t="s">
        <v>369</v>
      </c>
      <c r="E15" s="12" t="s">
        <v>370</v>
      </c>
      <c r="F15" s="23">
        <v>12</v>
      </c>
      <c r="G15" s="23">
        <v>10</v>
      </c>
      <c r="H15" s="189">
        <v>9</v>
      </c>
      <c r="I15" s="325">
        <v>8</v>
      </c>
      <c r="J15" s="23">
        <v>8</v>
      </c>
      <c r="K15" s="189">
        <v>6</v>
      </c>
      <c r="L15" s="218">
        <f t="shared" si="9"/>
        <v>7</v>
      </c>
      <c r="M15" s="189">
        <v>9</v>
      </c>
      <c r="N15" s="219">
        <f t="shared" si="0"/>
        <v>9</v>
      </c>
      <c r="O15" s="220">
        <v>9</v>
      </c>
      <c r="P15" s="220">
        <v>9</v>
      </c>
      <c r="Q15" s="332">
        <f t="shared" si="10"/>
        <v>9</v>
      </c>
      <c r="R15" s="332" t="b">
        <f t="shared" si="11"/>
        <v>1</v>
      </c>
      <c r="S15" s="332">
        <f>L15-K15</f>
        <v>1</v>
      </c>
      <c r="T15" s="198">
        <f t="shared" si="1"/>
        <v>9.25</v>
      </c>
      <c r="U15" s="42"/>
      <c r="V15" s="100">
        <v>12</v>
      </c>
      <c r="W15" s="7">
        <v>10</v>
      </c>
      <c r="X15" s="7">
        <v>9</v>
      </c>
      <c r="Y15" s="7">
        <v>6</v>
      </c>
      <c r="Z15" s="7">
        <v>9</v>
      </c>
      <c r="AA15" s="7">
        <v>9</v>
      </c>
      <c r="AB15" s="7">
        <v>9</v>
      </c>
      <c r="AC15" s="112">
        <f t="shared" si="2"/>
        <v>0</v>
      </c>
      <c r="AD15" s="112">
        <f t="shared" si="3"/>
        <v>0</v>
      </c>
      <c r="AE15" s="112">
        <f t="shared" si="4"/>
        <v>-1</v>
      </c>
      <c r="AF15" s="112">
        <f t="shared" si="5"/>
        <v>1</v>
      </c>
      <c r="AG15" s="112">
        <f t="shared" si="6"/>
        <v>0</v>
      </c>
      <c r="AH15" s="112">
        <f t="shared" si="7"/>
        <v>0</v>
      </c>
      <c r="AI15" s="112">
        <f t="shared" si="8"/>
        <v>0</v>
      </c>
      <c r="AK15" s="7">
        <f t="shared" si="12"/>
        <v>8</v>
      </c>
      <c r="AL15" s="7">
        <v>560001</v>
      </c>
      <c r="AM15" s="7">
        <v>8</v>
      </c>
    </row>
    <row r="16" spans="1:39" ht="31.5" x14ac:dyDescent="0.25">
      <c r="A16" s="217">
        <v>6</v>
      </c>
      <c r="B16" s="44">
        <v>790003</v>
      </c>
      <c r="C16" s="44" t="s">
        <v>380</v>
      </c>
      <c r="D16" s="44" t="s">
        <v>381</v>
      </c>
      <c r="E16" s="12" t="s">
        <v>382</v>
      </c>
      <c r="F16" s="23">
        <v>12</v>
      </c>
      <c r="G16" s="23">
        <v>12</v>
      </c>
      <c r="H16" s="189">
        <v>7</v>
      </c>
      <c r="I16" s="325">
        <v>12</v>
      </c>
      <c r="J16" s="23">
        <v>12</v>
      </c>
      <c r="K16" s="331">
        <v>0</v>
      </c>
      <c r="L16" s="218">
        <v>0</v>
      </c>
      <c r="M16" s="189">
        <v>8</v>
      </c>
      <c r="N16" s="219">
        <f t="shared" si="0"/>
        <v>9</v>
      </c>
      <c r="O16" s="220">
        <v>8</v>
      </c>
      <c r="P16" s="220">
        <v>8</v>
      </c>
      <c r="Q16" s="332">
        <f t="shared" si="10"/>
        <v>9</v>
      </c>
      <c r="R16" s="332" t="b">
        <f t="shared" si="11"/>
        <v>0</v>
      </c>
      <c r="S16" s="332"/>
      <c r="T16" s="198">
        <f t="shared" si="1"/>
        <v>9</v>
      </c>
      <c r="U16" s="42"/>
      <c r="V16" s="100">
        <v>12</v>
      </c>
      <c r="W16" s="7">
        <v>12</v>
      </c>
      <c r="X16" s="7">
        <v>7</v>
      </c>
      <c r="Y16" s="7">
        <v>0</v>
      </c>
      <c r="Z16" s="7">
        <v>8</v>
      </c>
      <c r="AA16" s="7">
        <v>8</v>
      </c>
      <c r="AB16" s="7">
        <v>8</v>
      </c>
      <c r="AC16" s="112">
        <f t="shared" si="2"/>
        <v>0</v>
      </c>
      <c r="AD16" s="112">
        <f t="shared" si="3"/>
        <v>0</v>
      </c>
      <c r="AE16" s="112">
        <f t="shared" si="4"/>
        <v>5</v>
      </c>
      <c r="AF16" s="112">
        <f t="shared" si="5"/>
        <v>0</v>
      </c>
      <c r="AG16" s="112">
        <f t="shared" si="6"/>
        <v>1</v>
      </c>
      <c r="AH16" s="112">
        <f t="shared" si="7"/>
        <v>0</v>
      </c>
      <c r="AI16" s="112">
        <f t="shared" si="8"/>
        <v>0</v>
      </c>
      <c r="AK16" s="7">
        <f t="shared" si="12"/>
        <v>12</v>
      </c>
      <c r="AL16" s="7">
        <v>570501</v>
      </c>
      <c r="AM16" s="7">
        <v>118</v>
      </c>
    </row>
    <row r="17" spans="1:39" ht="31.5" x14ac:dyDescent="0.25">
      <c r="A17" s="217">
        <v>7</v>
      </c>
      <c r="B17" s="44">
        <v>810006</v>
      </c>
      <c r="C17" s="44" t="s">
        <v>531</v>
      </c>
      <c r="D17" s="44" t="s">
        <v>532</v>
      </c>
      <c r="E17" s="12" t="s">
        <v>533</v>
      </c>
      <c r="F17" s="23">
        <v>21</v>
      </c>
      <c r="G17" s="23">
        <v>21</v>
      </c>
      <c r="H17" s="189">
        <v>22</v>
      </c>
      <c r="I17" s="325">
        <v>22</v>
      </c>
      <c r="J17" s="23">
        <v>22</v>
      </c>
      <c r="K17" s="189">
        <v>24</v>
      </c>
      <c r="L17" s="218">
        <f t="shared" si="9"/>
        <v>24</v>
      </c>
      <c r="M17" s="189">
        <v>22</v>
      </c>
      <c r="N17" s="219">
        <f t="shared" si="0"/>
        <v>22</v>
      </c>
      <c r="O17" s="220">
        <v>22</v>
      </c>
      <c r="P17" s="220">
        <v>22</v>
      </c>
      <c r="Q17" s="332">
        <f t="shared" si="10"/>
        <v>22</v>
      </c>
      <c r="R17" s="332" t="b">
        <f t="shared" si="11"/>
        <v>0</v>
      </c>
      <c r="S17" s="332"/>
      <c r="T17" s="198">
        <f t="shared" si="1"/>
        <v>22</v>
      </c>
      <c r="U17" s="42"/>
      <c r="V17" s="100">
        <v>21</v>
      </c>
      <c r="W17" s="7">
        <v>21</v>
      </c>
      <c r="X17" s="7">
        <v>22</v>
      </c>
      <c r="Y17" s="7">
        <v>24</v>
      </c>
      <c r="Z17" s="7">
        <v>22</v>
      </c>
      <c r="AA17" s="7">
        <v>22</v>
      </c>
      <c r="AB17" s="7">
        <v>22</v>
      </c>
      <c r="AC17" s="112">
        <f t="shared" si="2"/>
        <v>0</v>
      </c>
      <c r="AD17" s="112">
        <f t="shared" si="3"/>
        <v>0</v>
      </c>
      <c r="AE17" s="112">
        <f t="shared" si="4"/>
        <v>0</v>
      </c>
      <c r="AF17" s="112">
        <f t="shared" si="5"/>
        <v>0</v>
      </c>
      <c r="AG17" s="112">
        <f t="shared" si="6"/>
        <v>0</v>
      </c>
      <c r="AH17" s="112">
        <f t="shared" si="7"/>
        <v>0</v>
      </c>
      <c r="AI17" s="112">
        <f t="shared" si="8"/>
        <v>0</v>
      </c>
      <c r="AK17" s="7">
        <f t="shared" si="12"/>
        <v>22</v>
      </c>
      <c r="AL17" s="7">
        <v>580003</v>
      </c>
      <c r="AM17" s="7">
        <v>10</v>
      </c>
    </row>
    <row r="18" spans="1:39" ht="47.25" x14ac:dyDescent="0.25">
      <c r="A18" s="217">
        <v>8</v>
      </c>
      <c r="B18" s="44">
        <v>830003</v>
      </c>
      <c r="C18" s="44" t="s">
        <v>276</v>
      </c>
      <c r="D18" s="44" t="s">
        <v>277</v>
      </c>
      <c r="E18" s="12" t="s">
        <v>278</v>
      </c>
      <c r="F18" s="218">
        <v>6</v>
      </c>
      <c r="G18" s="218">
        <v>6</v>
      </c>
      <c r="H18" s="189">
        <v>6</v>
      </c>
      <c r="I18" s="325">
        <v>6</v>
      </c>
      <c r="J18" s="218">
        <v>6</v>
      </c>
      <c r="K18" s="189">
        <v>7</v>
      </c>
      <c r="L18" s="218">
        <f t="shared" si="9"/>
        <v>7</v>
      </c>
      <c r="M18" s="189">
        <v>6</v>
      </c>
      <c r="N18" s="219">
        <f t="shared" si="0"/>
        <v>6</v>
      </c>
      <c r="O18" s="220">
        <v>6</v>
      </c>
      <c r="P18" s="220">
        <v>6</v>
      </c>
      <c r="Q18" s="332">
        <f t="shared" si="10"/>
        <v>6</v>
      </c>
      <c r="R18" s="332" t="b">
        <f t="shared" si="11"/>
        <v>0</v>
      </c>
      <c r="S18" s="332"/>
      <c r="T18" s="198">
        <f t="shared" si="1"/>
        <v>6.25</v>
      </c>
      <c r="U18" s="42"/>
      <c r="V18" s="100">
        <v>6</v>
      </c>
      <c r="W18" s="7">
        <v>6</v>
      </c>
      <c r="X18" s="7">
        <v>6</v>
      </c>
      <c r="Y18" s="7">
        <v>7</v>
      </c>
      <c r="Z18" s="7">
        <v>6</v>
      </c>
      <c r="AA18" s="7">
        <v>6</v>
      </c>
      <c r="AB18" s="7">
        <v>6</v>
      </c>
      <c r="AC18" s="112">
        <f t="shared" si="2"/>
        <v>0</v>
      </c>
      <c r="AD18" s="112">
        <f t="shared" si="3"/>
        <v>0</v>
      </c>
      <c r="AE18" s="112">
        <f t="shared" si="4"/>
        <v>0</v>
      </c>
      <c r="AF18" s="112">
        <f t="shared" si="5"/>
        <v>0</v>
      </c>
      <c r="AG18" s="112">
        <f t="shared" si="6"/>
        <v>0</v>
      </c>
      <c r="AH18" s="112">
        <f t="shared" si="7"/>
        <v>0</v>
      </c>
      <c r="AI18" s="112">
        <f t="shared" si="8"/>
        <v>0</v>
      </c>
      <c r="AK18" s="7">
        <f t="shared" si="12"/>
        <v>6</v>
      </c>
      <c r="AL18" s="7">
        <v>580401</v>
      </c>
      <c r="AM18" s="7">
        <v>65</v>
      </c>
    </row>
    <row r="19" spans="1:39" ht="47.25" x14ac:dyDescent="0.25">
      <c r="A19" s="217">
        <v>9</v>
      </c>
      <c r="B19" s="44">
        <v>840007</v>
      </c>
      <c r="C19" s="44" t="s">
        <v>392</v>
      </c>
      <c r="D19" s="44" t="s">
        <v>393</v>
      </c>
      <c r="E19" s="12" t="s">
        <v>394</v>
      </c>
      <c r="F19" s="23">
        <v>7</v>
      </c>
      <c r="G19" s="23">
        <v>7</v>
      </c>
      <c r="H19" s="189">
        <v>7</v>
      </c>
      <c r="I19" s="325">
        <v>6</v>
      </c>
      <c r="J19" s="23">
        <v>6</v>
      </c>
      <c r="K19" s="189">
        <v>6</v>
      </c>
      <c r="L19" s="218">
        <f t="shared" si="9"/>
        <v>7</v>
      </c>
      <c r="M19" s="189">
        <v>7</v>
      </c>
      <c r="N19" s="219">
        <f t="shared" si="0"/>
        <v>7</v>
      </c>
      <c r="O19" s="220">
        <v>7</v>
      </c>
      <c r="P19" s="220">
        <v>7</v>
      </c>
      <c r="Q19" s="332">
        <f t="shared" si="10"/>
        <v>7</v>
      </c>
      <c r="R19" s="332" t="b">
        <f t="shared" si="11"/>
        <v>1</v>
      </c>
      <c r="S19" s="332">
        <f>L19-K19</f>
        <v>1</v>
      </c>
      <c r="T19" s="198">
        <f t="shared" si="1"/>
        <v>6.75</v>
      </c>
      <c r="U19" s="42"/>
      <c r="V19" s="100">
        <v>7</v>
      </c>
      <c r="W19" s="7">
        <v>7</v>
      </c>
      <c r="X19" s="7">
        <v>7</v>
      </c>
      <c r="Y19" s="7">
        <v>6</v>
      </c>
      <c r="Z19" s="7">
        <v>7</v>
      </c>
      <c r="AA19" s="7">
        <v>7</v>
      </c>
      <c r="AB19" s="7">
        <v>7</v>
      </c>
      <c r="AC19" s="112">
        <f t="shared" si="2"/>
        <v>0</v>
      </c>
      <c r="AD19" s="112">
        <f t="shared" si="3"/>
        <v>0</v>
      </c>
      <c r="AE19" s="112">
        <f t="shared" si="4"/>
        <v>-1</v>
      </c>
      <c r="AF19" s="112">
        <f t="shared" si="5"/>
        <v>1</v>
      </c>
      <c r="AG19" s="112">
        <f t="shared" si="6"/>
        <v>0</v>
      </c>
      <c r="AH19" s="112">
        <f t="shared" si="7"/>
        <v>0</v>
      </c>
      <c r="AI19" s="112">
        <f t="shared" si="8"/>
        <v>0</v>
      </c>
      <c r="AK19" s="7">
        <f t="shared" si="12"/>
        <v>6</v>
      </c>
      <c r="AL19" s="7">
        <v>600401</v>
      </c>
      <c r="AM19" s="7">
        <v>47</v>
      </c>
    </row>
    <row r="20" spans="1:39" ht="31.5" x14ac:dyDescent="0.25">
      <c r="A20" s="217">
        <v>10</v>
      </c>
      <c r="B20" s="44">
        <v>850006</v>
      </c>
      <c r="C20" s="44" t="s">
        <v>395</v>
      </c>
      <c r="D20" s="44" t="s">
        <v>396</v>
      </c>
      <c r="E20" s="12" t="s">
        <v>397</v>
      </c>
      <c r="F20" s="23">
        <v>64</v>
      </c>
      <c r="G20" s="23">
        <v>64</v>
      </c>
      <c r="H20" s="189">
        <v>64</v>
      </c>
      <c r="I20" s="325">
        <v>58</v>
      </c>
      <c r="J20" s="23">
        <v>58</v>
      </c>
      <c r="K20" s="333">
        <v>64</v>
      </c>
      <c r="L20" s="218">
        <f>ROUND((F20+G20+H20+K20)-(F20+G20+J20),1)-2</f>
        <v>68</v>
      </c>
      <c r="M20" s="189">
        <v>64</v>
      </c>
      <c r="N20" s="219">
        <f t="shared" si="0"/>
        <v>64</v>
      </c>
      <c r="O20" s="220">
        <v>64</v>
      </c>
      <c r="P20" s="220">
        <v>64</v>
      </c>
      <c r="Q20" s="332">
        <f t="shared" si="10"/>
        <v>64</v>
      </c>
      <c r="R20" s="332" t="b">
        <f t="shared" si="11"/>
        <v>1</v>
      </c>
      <c r="S20" s="332">
        <f>L20-K20</f>
        <v>4</v>
      </c>
      <c r="T20" s="198">
        <f t="shared" si="1"/>
        <v>63.5</v>
      </c>
      <c r="U20" s="42"/>
      <c r="V20" s="100">
        <v>64</v>
      </c>
      <c r="W20" s="7">
        <v>64</v>
      </c>
      <c r="X20" s="7">
        <v>64</v>
      </c>
      <c r="Y20" s="7">
        <v>64</v>
      </c>
      <c r="Z20" s="7">
        <v>64</v>
      </c>
      <c r="AA20" s="7">
        <v>64</v>
      </c>
      <c r="AB20" s="7">
        <v>64</v>
      </c>
      <c r="AC20" s="112">
        <f t="shared" si="2"/>
        <v>0</v>
      </c>
      <c r="AD20" s="112">
        <f t="shared" si="3"/>
        <v>0</v>
      </c>
      <c r="AE20" s="112">
        <f t="shared" si="4"/>
        <v>-6</v>
      </c>
      <c r="AF20" s="112">
        <f t="shared" si="5"/>
        <v>4</v>
      </c>
      <c r="AG20" s="112">
        <f t="shared" si="6"/>
        <v>0</v>
      </c>
      <c r="AH20" s="112">
        <f t="shared" si="7"/>
        <v>0</v>
      </c>
      <c r="AI20" s="112">
        <f t="shared" si="8"/>
        <v>0</v>
      </c>
      <c r="AK20" s="7">
        <f t="shared" si="12"/>
        <v>58</v>
      </c>
      <c r="AL20" s="7">
        <v>620017</v>
      </c>
      <c r="AM20" s="7">
        <v>174</v>
      </c>
    </row>
    <row r="21" spans="1:39" ht="47.25" x14ac:dyDescent="0.25">
      <c r="A21" s="217">
        <v>11</v>
      </c>
      <c r="B21" s="44">
        <v>860009</v>
      </c>
      <c r="C21" s="44" t="s">
        <v>398</v>
      </c>
      <c r="D21" s="44" t="s">
        <v>399</v>
      </c>
      <c r="E21" s="12" t="s">
        <v>400</v>
      </c>
      <c r="F21" s="23">
        <v>8</v>
      </c>
      <c r="G21" s="23">
        <v>8</v>
      </c>
      <c r="H21" s="189">
        <v>9</v>
      </c>
      <c r="I21" s="325">
        <v>8</v>
      </c>
      <c r="J21" s="23">
        <v>8</v>
      </c>
      <c r="K21" s="189">
        <v>9</v>
      </c>
      <c r="L21" s="218">
        <f t="shared" si="9"/>
        <v>10</v>
      </c>
      <c r="M21" s="222">
        <v>8</v>
      </c>
      <c r="N21" s="219">
        <v>8.4</v>
      </c>
      <c r="O21" s="220">
        <v>8</v>
      </c>
      <c r="P21" s="220">
        <v>8</v>
      </c>
      <c r="Q21" s="332">
        <f t="shared" si="10"/>
        <v>8</v>
      </c>
      <c r="R21" s="332" t="b">
        <f t="shared" si="11"/>
        <v>1</v>
      </c>
      <c r="S21" s="332"/>
      <c r="T21" s="198">
        <f t="shared" si="1"/>
        <v>8.5</v>
      </c>
      <c r="U21" s="42"/>
      <c r="V21" s="100">
        <v>8</v>
      </c>
      <c r="W21" s="7">
        <v>8</v>
      </c>
      <c r="X21" s="7">
        <v>9</v>
      </c>
      <c r="Y21" s="7">
        <v>9</v>
      </c>
      <c r="Z21" s="113">
        <v>8</v>
      </c>
      <c r="AA21" s="7">
        <v>8</v>
      </c>
      <c r="AB21" s="7">
        <v>8</v>
      </c>
      <c r="AC21" s="112">
        <f t="shared" si="2"/>
        <v>0</v>
      </c>
      <c r="AD21" s="112">
        <f t="shared" si="3"/>
        <v>0</v>
      </c>
      <c r="AE21" s="112">
        <f t="shared" si="4"/>
        <v>-1</v>
      </c>
      <c r="AF21" s="112">
        <f t="shared" si="5"/>
        <v>1</v>
      </c>
      <c r="AG21" s="112">
        <f t="shared" si="6"/>
        <v>0.40000000000000036</v>
      </c>
      <c r="AH21" s="112">
        <f t="shared" si="7"/>
        <v>0</v>
      </c>
      <c r="AI21" s="112">
        <f t="shared" si="8"/>
        <v>0</v>
      </c>
      <c r="AK21" s="7">
        <f t="shared" si="12"/>
        <v>8</v>
      </c>
      <c r="AL21" s="7">
        <v>620030</v>
      </c>
      <c r="AM21" s="7">
        <v>212</v>
      </c>
    </row>
    <row r="22" spans="1:39" ht="63" x14ac:dyDescent="0.25">
      <c r="A22" s="217">
        <v>12</v>
      </c>
      <c r="B22" s="44">
        <v>880010</v>
      </c>
      <c r="C22" s="44" t="s">
        <v>404</v>
      </c>
      <c r="D22" s="44" t="s">
        <v>405</v>
      </c>
      <c r="E22" s="12" t="s">
        <v>406</v>
      </c>
      <c r="F22" s="23">
        <v>19</v>
      </c>
      <c r="G22" s="23">
        <v>20</v>
      </c>
      <c r="H22" s="189">
        <v>17</v>
      </c>
      <c r="I22" s="325">
        <v>18</v>
      </c>
      <c r="J22" s="23">
        <v>18</v>
      </c>
      <c r="K22" s="189">
        <v>16</v>
      </c>
      <c r="L22" s="218">
        <f t="shared" si="9"/>
        <v>15</v>
      </c>
      <c r="M22" s="189">
        <v>18</v>
      </c>
      <c r="N22" s="219">
        <f t="shared" ref="N22:N28" si="13">ROUND((F22+G22+J22+L22)/4,0)</f>
        <v>18</v>
      </c>
      <c r="O22" s="220">
        <v>18</v>
      </c>
      <c r="P22" s="220">
        <v>18</v>
      </c>
      <c r="Q22" s="332">
        <f t="shared" si="10"/>
        <v>18</v>
      </c>
      <c r="R22" s="332" t="b">
        <f t="shared" si="11"/>
        <v>0</v>
      </c>
      <c r="S22" s="332"/>
      <c r="T22" s="198">
        <f t="shared" si="1"/>
        <v>18</v>
      </c>
      <c r="U22" s="42"/>
      <c r="V22" s="100">
        <v>19</v>
      </c>
      <c r="W22" s="7">
        <v>20</v>
      </c>
      <c r="X22" s="7">
        <v>17</v>
      </c>
      <c r="Y22" s="7">
        <v>16</v>
      </c>
      <c r="Z22" s="7">
        <v>18</v>
      </c>
      <c r="AA22" s="7">
        <v>18</v>
      </c>
      <c r="AB22" s="7">
        <v>18</v>
      </c>
      <c r="AC22" s="112">
        <f t="shared" si="2"/>
        <v>0</v>
      </c>
      <c r="AD22" s="112">
        <f t="shared" si="3"/>
        <v>0</v>
      </c>
      <c r="AE22" s="112">
        <f t="shared" si="4"/>
        <v>1</v>
      </c>
      <c r="AF22" s="112">
        <f t="shared" si="5"/>
        <v>-1</v>
      </c>
      <c r="AG22" s="112">
        <f t="shared" si="6"/>
        <v>0</v>
      </c>
      <c r="AH22" s="112">
        <f t="shared" si="7"/>
        <v>0</v>
      </c>
      <c r="AI22" s="112">
        <f t="shared" si="8"/>
        <v>0</v>
      </c>
      <c r="AK22" s="7">
        <f t="shared" si="12"/>
        <v>18</v>
      </c>
      <c r="AL22" s="7">
        <v>620401</v>
      </c>
      <c r="AM22" s="7">
        <v>25</v>
      </c>
    </row>
    <row r="23" spans="1:39" ht="47.25" x14ac:dyDescent="0.25">
      <c r="A23" s="217">
        <v>13</v>
      </c>
      <c r="B23" s="44">
        <v>890011</v>
      </c>
      <c r="C23" s="44" t="s">
        <v>407</v>
      </c>
      <c r="D23" s="44" t="s">
        <v>408</v>
      </c>
      <c r="E23" s="12" t="s">
        <v>409</v>
      </c>
      <c r="F23" s="23">
        <v>8</v>
      </c>
      <c r="G23" s="23">
        <v>8</v>
      </c>
      <c r="H23" s="189">
        <v>8</v>
      </c>
      <c r="I23" s="325">
        <v>8</v>
      </c>
      <c r="J23" s="23">
        <v>8</v>
      </c>
      <c r="K23" s="189">
        <v>8</v>
      </c>
      <c r="L23" s="218">
        <f t="shared" si="9"/>
        <v>8</v>
      </c>
      <c r="M23" s="189">
        <v>8</v>
      </c>
      <c r="N23" s="219">
        <f t="shared" si="13"/>
        <v>8</v>
      </c>
      <c r="O23" s="220">
        <v>8</v>
      </c>
      <c r="P23" s="220">
        <v>8</v>
      </c>
      <c r="Q23" s="332">
        <f t="shared" si="10"/>
        <v>8</v>
      </c>
      <c r="R23" s="332" t="b">
        <f t="shared" si="11"/>
        <v>0</v>
      </c>
      <c r="S23" s="332"/>
      <c r="T23" s="198">
        <f t="shared" si="1"/>
        <v>8</v>
      </c>
      <c r="U23" s="42"/>
      <c r="V23" s="100">
        <v>8</v>
      </c>
      <c r="W23" s="7">
        <v>8</v>
      </c>
      <c r="X23" s="7">
        <v>8</v>
      </c>
      <c r="Y23" s="7">
        <v>8</v>
      </c>
      <c r="Z23" s="7">
        <v>8</v>
      </c>
      <c r="AA23" s="7">
        <v>8</v>
      </c>
      <c r="AB23" s="7">
        <v>8</v>
      </c>
      <c r="AC23" s="112">
        <f t="shared" si="2"/>
        <v>0</v>
      </c>
      <c r="AD23" s="112">
        <f t="shared" si="3"/>
        <v>0</v>
      </c>
      <c r="AE23" s="112">
        <f t="shared" si="4"/>
        <v>0</v>
      </c>
      <c r="AF23" s="112">
        <f t="shared" si="5"/>
        <v>0</v>
      </c>
      <c r="AG23" s="112">
        <f t="shared" si="6"/>
        <v>0</v>
      </c>
      <c r="AH23" s="112">
        <f t="shared" si="7"/>
        <v>0</v>
      </c>
      <c r="AI23" s="112">
        <f t="shared" si="8"/>
        <v>0</v>
      </c>
      <c r="AK23" s="7">
        <f t="shared" si="12"/>
        <v>8</v>
      </c>
      <c r="AL23" s="7">
        <v>630501</v>
      </c>
      <c r="AM23" s="7">
        <v>22</v>
      </c>
    </row>
    <row r="24" spans="1:39" ht="47.25" x14ac:dyDescent="0.25">
      <c r="A24" s="217">
        <v>14</v>
      </c>
      <c r="B24" s="44">
        <v>510401</v>
      </c>
      <c r="C24" s="44" t="s">
        <v>435</v>
      </c>
      <c r="D24" s="44" t="s">
        <v>436</v>
      </c>
      <c r="E24" s="12" t="s">
        <v>437</v>
      </c>
      <c r="F24" s="23">
        <v>36</v>
      </c>
      <c r="G24" s="23">
        <v>37</v>
      </c>
      <c r="H24" s="189">
        <v>34</v>
      </c>
      <c r="I24" s="325">
        <v>38</v>
      </c>
      <c r="J24" s="23">
        <v>38</v>
      </c>
      <c r="K24" s="189">
        <v>26</v>
      </c>
      <c r="L24" s="218">
        <f t="shared" si="9"/>
        <v>22</v>
      </c>
      <c r="M24" s="189">
        <v>33</v>
      </c>
      <c r="N24" s="219">
        <f t="shared" si="13"/>
        <v>33</v>
      </c>
      <c r="O24" s="220">
        <v>33</v>
      </c>
      <c r="P24" s="220">
        <v>33</v>
      </c>
      <c r="Q24" s="332">
        <f t="shared" si="10"/>
        <v>33</v>
      </c>
      <c r="R24" s="332" t="b">
        <f t="shared" si="11"/>
        <v>0</v>
      </c>
      <c r="S24" s="332"/>
      <c r="T24" s="198">
        <f t="shared" si="1"/>
        <v>33.25</v>
      </c>
      <c r="U24" s="42"/>
      <c r="V24" s="100">
        <v>36</v>
      </c>
      <c r="W24" s="7">
        <v>37</v>
      </c>
      <c r="X24" s="7">
        <v>34</v>
      </c>
      <c r="Y24" s="7">
        <v>26</v>
      </c>
      <c r="Z24" s="7">
        <v>33</v>
      </c>
      <c r="AA24" s="7">
        <v>33</v>
      </c>
      <c r="AB24" s="7">
        <v>33</v>
      </c>
      <c r="AC24" s="112">
        <f t="shared" si="2"/>
        <v>0</v>
      </c>
      <c r="AD24" s="112">
        <f t="shared" si="3"/>
        <v>0</v>
      </c>
      <c r="AE24" s="112">
        <f t="shared" si="4"/>
        <v>4</v>
      </c>
      <c r="AF24" s="112">
        <f t="shared" si="5"/>
        <v>-4</v>
      </c>
      <c r="AG24" s="112">
        <f t="shared" si="6"/>
        <v>0</v>
      </c>
      <c r="AH24" s="112">
        <f t="shared" si="7"/>
        <v>0</v>
      </c>
      <c r="AI24" s="112">
        <f t="shared" si="8"/>
        <v>0</v>
      </c>
      <c r="AK24" s="7" t="e">
        <f t="shared" si="12"/>
        <v>#N/A</v>
      </c>
      <c r="AL24" s="7">
        <v>640401</v>
      </c>
      <c r="AM24" s="7">
        <v>62</v>
      </c>
    </row>
    <row r="25" spans="1:39" ht="63" x14ac:dyDescent="0.25">
      <c r="A25" s="217">
        <v>15</v>
      </c>
      <c r="B25" s="44">
        <v>520401</v>
      </c>
      <c r="C25" s="44" t="s">
        <v>438</v>
      </c>
      <c r="D25" s="44" t="s">
        <v>439</v>
      </c>
      <c r="E25" s="12" t="s">
        <v>440</v>
      </c>
      <c r="F25" s="23">
        <v>60</v>
      </c>
      <c r="G25" s="23">
        <v>61</v>
      </c>
      <c r="H25" s="189">
        <v>58</v>
      </c>
      <c r="I25" s="325">
        <v>58</v>
      </c>
      <c r="J25" s="23">
        <v>58</v>
      </c>
      <c r="K25" s="189">
        <v>52</v>
      </c>
      <c r="L25" s="218">
        <f t="shared" si="9"/>
        <v>52</v>
      </c>
      <c r="M25" s="189">
        <v>58</v>
      </c>
      <c r="N25" s="219">
        <f t="shared" si="13"/>
        <v>58</v>
      </c>
      <c r="O25" s="220">
        <v>58</v>
      </c>
      <c r="P25" s="220">
        <v>58</v>
      </c>
      <c r="Q25" s="332">
        <f t="shared" si="10"/>
        <v>58</v>
      </c>
      <c r="R25" s="332" t="b">
        <f t="shared" si="11"/>
        <v>0</v>
      </c>
      <c r="S25" s="332"/>
      <c r="T25" s="198">
        <f t="shared" si="1"/>
        <v>57.75</v>
      </c>
      <c r="U25" s="42"/>
      <c r="V25" s="100">
        <v>60</v>
      </c>
      <c r="W25" s="7">
        <v>61</v>
      </c>
      <c r="X25" s="7">
        <v>58</v>
      </c>
      <c r="Y25" s="7">
        <v>52</v>
      </c>
      <c r="Z25" s="7">
        <v>58</v>
      </c>
      <c r="AA25" s="7">
        <v>58</v>
      </c>
      <c r="AB25" s="7">
        <v>58</v>
      </c>
      <c r="AC25" s="112">
        <f t="shared" si="2"/>
        <v>0</v>
      </c>
      <c r="AD25" s="112">
        <f t="shared" si="3"/>
        <v>0</v>
      </c>
      <c r="AE25" s="112">
        <f t="shared" si="4"/>
        <v>0</v>
      </c>
      <c r="AF25" s="112">
        <f t="shared" si="5"/>
        <v>0</v>
      </c>
      <c r="AG25" s="112">
        <f t="shared" si="6"/>
        <v>0</v>
      </c>
      <c r="AH25" s="112">
        <f t="shared" si="7"/>
        <v>0</v>
      </c>
      <c r="AI25" s="112">
        <f t="shared" si="8"/>
        <v>0</v>
      </c>
      <c r="AK25" s="7">
        <f t="shared" si="12"/>
        <v>58</v>
      </c>
      <c r="AL25" s="7">
        <v>660003</v>
      </c>
      <c r="AM25" s="7">
        <v>11</v>
      </c>
    </row>
    <row r="26" spans="1:39" ht="63" x14ac:dyDescent="0.25">
      <c r="A26" s="217">
        <v>16</v>
      </c>
      <c r="B26" s="44">
        <v>530401</v>
      </c>
      <c r="C26" s="44" t="s">
        <v>441</v>
      </c>
      <c r="D26" s="44" t="s">
        <v>442</v>
      </c>
      <c r="E26" s="12" t="s">
        <v>443</v>
      </c>
      <c r="F26" s="23">
        <v>38</v>
      </c>
      <c r="G26" s="23">
        <v>42</v>
      </c>
      <c r="H26" s="189">
        <v>39</v>
      </c>
      <c r="I26" s="325">
        <v>41</v>
      </c>
      <c r="J26" s="23">
        <v>41</v>
      </c>
      <c r="K26" s="189">
        <v>33</v>
      </c>
      <c r="L26" s="218">
        <f t="shared" si="9"/>
        <v>31</v>
      </c>
      <c r="M26" s="189">
        <v>38</v>
      </c>
      <c r="N26" s="219">
        <f t="shared" si="13"/>
        <v>38</v>
      </c>
      <c r="O26" s="220">
        <v>38</v>
      </c>
      <c r="P26" s="220">
        <v>38</v>
      </c>
      <c r="Q26" s="332">
        <f t="shared" si="10"/>
        <v>38</v>
      </c>
      <c r="R26" s="332" t="b">
        <f t="shared" si="11"/>
        <v>0</v>
      </c>
      <c r="S26" s="332"/>
      <c r="T26" s="198">
        <f t="shared" si="1"/>
        <v>38</v>
      </c>
      <c r="U26" s="42"/>
      <c r="V26" s="100">
        <v>38</v>
      </c>
      <c r="W26" s="7">
        <v>42</v>
      </c>
      <c r="X26" s="7">
        <v>39</v>
      </c>
      <c r="Y26" s="7">
        <v>33</v>
      </c>
      <c r="Z26" s="7">
        <v>38</v>
      </c>
      <c r="AA26" s="7">
        <v>38</v>
      </c>
      <c r="AB26" s="7">
        <v>38</v>
      </c>
      <c r="AC26" s="112">
        <f t="shared" si="2"/>
        <v>0</v>
      </c>
      <c r="AD26" s="112">
        <f t="shared" si="3"/>
        <v>0</v>
      </c>
      <c r="AE26" s="112">
        <f t="shared" si="4"/>
        <v>2</v>
      </c>
      <c r="AF26" s="112">
        <f t="shared" si="5"/>
        <v>-2</v>
      </c>
      <c r="AG26" s="112">
        <f t="shared" si="6"/>
        <v>0</v>
      </c>
      <c r="AH26" s="112">
        <f t="shared" si="7"/>
        <v>0</v>
      </c>
      <c r="AI26" s="112">
        <f t="shared" si="8"/>
        <v>0</v>
      </c>
      <c r="AK26" s="7">
        <f t="shared" si="12"/>
        <v>41</v>
      </c>
      <c r="AL26" s="7">
        <v>670401</v>
      </c>
      <c r="AM26" s="7">
        <v>63</v>
      </c>
    </row>
    <row r="27" spans="1:39" ht="63" x14ac:dyDescent="0.25">
      <c r="A27" s="217">
        <v>17</v>
      </c>
      <c r="B27" s="44">
        <v>550401</v>
      </c>
      <c r="C27" s="44" t="s">
        <v>444</v>
      </c>
      <c r="D27" s="44" t="s">
        <v>445</v>
      </c>
      <c r="E27" s="12" t="s">
        <v>446</v>
      </c>
      <c r="F27" s="23">
        <v>82</v>
      </c>
      <c r="G27" s="23">
        <v>83</v>
      </c>
      <c r="H27" s="189">
        <v>78</v>
      </c>
      <c r="I27" s="325">
        <v>81</v>
      </c>
      <c r="J27" s="23">
        <v>81</v>
      </c>
      <c r="K27" s="189">
        <v>66</v>
      </c>
      <c r="L27" s="218">
        <f t="shared" si="9"/>
        <v>63</v>
      </c>
      <c r="M27" s="189">
        <v>77</v>
      </c>
      <c r="N27" s="219">
        <f t="shared" si="13"/>
        <v>77</v>
      </c>
      <c r="O27" s="220">
        <v>77</v>
      </c>
      <c r="P27" s="220">
        <v>77</v>
      </c>
      <c r="Q27" s="332">
        <f t="shared" si="10"/>
        <v>77</v>
      </c>
      <c r="R27" s="332" t="b">
        <f t="shared" si="11"/>
        <v>0</v>
      </c>
      <c r="S27" s="332"/>
      <c r="T27" s="198">
        <f t="shared" si="1"/>
        <v>77.25</v>
      </c>
      <c r="U27" s="42"/>
      <c r="V27" s="100">
        <v>82</v>
      </c>
      <c r="W27" s="7">
        <v>83</v>
      </c>
      <c r="X27" s="7">
        <v>78</v>
      </c>
      <c r="Y27" s="7">
        <v>66</v>
      </c>
      <c r="Z27" s="7">
        <v>77</v>
      </c>
      <c r="AA27" s="7">
        <v>77</v>
      </c>
      <c r="AB27" s="7">
        <v>77</v>
      </c>
      <c r="AC27" s="112">
        <f t="shared" si="2"/>
        <v>0</v>
      </c>
      <c r="AD27" s="112">
        <f t="shared" si="3"/>
        <v>0</v>
      </c>
      <c r="AE27" s="112">
        <f t="shared" si="4"/>
        <v>3</v>
      </c>
      <c r="AF27" s="112">
        <f t="shared" si="5"/>
        <v>-3</v>
      </c>
      <c r="AG27" s="112">
        <f t="shared" si="6"/>
        <v>0</v>
      </c>
      <c r="AH27" s="112">
        <f t="shared" si="7"/>
        <v>0</v>
      </c>
      <c r="AI27" s="112">
        <f t="shared" si="8"/>
        <v>0</v>
      </c>
      <c r="AK27" s="7">
        <f t="shared" si="12"/>
        <v>81</v>
      </c>
      <c r="AL27" s="7">
        <v>710401</v>
      </c>
      <c r="AM27" s="7">
        <v>72</v>
      </c>
    </row>
    <row r="28" spans="1:39" ht="47.25" x14ac:dyDescent="0.25">
      <c r="A28" s="217">
        <v>18</v>
      </c>
      <c r="B28" s="44">
        <v>600401</v>
      </c>
      <c r="C28" s="44" t="s">
        <v>454</v>
      </c>
      <c r="D28" s="44" t="s">
        <v>455</v>
      </c>
      <c r="E28" s="12" t="s">
        <v>456</v>
      </c>
      <c r="F28" s="23">
        <v>51</v>
      </c>
      <c r="G28" s="23">
        <v>50</v>
      </c>
      <c r="H28" s="189">
        <v>52</v>
      </c>
      <c r="I28" s="325">
        <v>47</v>
      </c>
      <c r="J28" s="23">
        <v>47</v>
      </c>
      <c r="K28" s="333">
        <v>55</v>
      </c>
      <c r="L28" s="218">
        <f>ROUND((F28+G28+H28+K28)-(F28+G28+J28),1)-1</f>
        <v>59</v>
      </c>
      <c r="M28" s="189">
        <v>52</v>
      </c>
      <c r="N28" s="219">
        <f t="shared" si="13"/>
        <v>52</v>
      </c>
      <c r="O28" s="220">
        <v>52</v>
      </c>
      <c r="P28" s="220">
        <v>52</v>
      </c>
      <c r="Q28" s="332">
        <f t="shared" si="10"/>
        <v>52</v>
      </c>
      <c r="R28" s="332" t="b">
        <f t="shared" si="11"/>
        <v>1</v>
      </c>
      <c r="S28" s="332">
        <f>L28-K28</f>
        <v>4</v>
      </c>
      <c r="T28" s="198">
        <f t="shared" si="1"/>
        <v>51.75</v>
      </c>
      <c r="U28" s="42"/>
      <c r="V28" s="100">
        <v>51</v>
      </c>
      <c r="W28" s="7">
        <v>50</v>
      </c>
      <c r="X28" s="7">
        <v>52</v>
      </c>
      <c r="Y28" s="7">
        <v>55</v>
      </c>
      <c r="Z28" s="7">
        <v>52</v>
      </c>
      <c r="AA28" s="7">
        <v>52</v>
      </c>
      <c r="AB28" s="7">
        <v>52</v>
      </c>
      <c r="AC28" s="112">
        <f t="shared" si="2"/>
        <v>0</v>
      </c>
      <c r="AD28" s="112">
        <f t="shared" si="3"/>
        <v>0</v>
      </c>
      <c r="AE28" s="112">
        <f t="shared" si="4"/>
        <v>-5</v>
      </c>
      <c r="AF28" s="112">
        <f t="shared" si="5"/>
        <v>4</v>
      </c>
      <c r="AG28" s="112">
        <f t="shared" si="6"/>
        <v>0</v>
      </c>
      <c r="AH28" s="112">
        <f t="shared" si="7"/>
        <v>0</v>
      </c>
      <c r="AI28" s="112">
        <f t="shared" si="8"/>
        <v>0</v>
      </c>
      <c r="AK28" s="7">
        <f t="shared" si="12"/>
        <v>47</v>
      </c>
      <c r="AL28" s="7">
        <v>710402</v>
      </c>
      <c r="AM28" s="7">
        <v>82</v>
      </c>
    </row>
    <row r="29" spans="1:39" ht="47.25" customHeight="1" x14ac:dyDescent="0.25">
      <c r="A29" s="217">
        <v>19</v>
      </c>
      <c r="B29" s="44">
        <v>620017</v>
      </c>
      <c r="C29" s="44" t="s">
        <v>457</v>
      </c>
      <c r="D29" s="44" t="s">
        <v>458</v>
      </c>
      <c r="E29" s="12" t="s">
        <v>459</v>
      </c>
      <c r="F29" s="23">
        <v>187</v>
      </c>
      <c r="G29" s="23">
        <v>187</v>
      </c>
      <c r="H29" s="189">
        <v>174</v>
      </c>
      <c r="I29" s="325">
        <v>174</v>
      </c>
      <c r="J29" s="23">
        <v>174</v>
      </c>
      <c r="K29" s="189">
        <v>226</v>
      </c>
      <c r="L29" s="218">
        <f t="shared" si="9"/>
        <v>226</v>
      </c>
      <c r="M29" s="222">
        <v>193</v>
      </c>
      <c r="N29" s="219">
        <v>193.4</v>
      </c>
      <c r="O29" s="220">
        <v>193</v>
      </c>
      <c r="P29" s="220">
        <v>193</v>
      </c>
      <c r="Q29" s="332">
        <f t="shared" si="10"/>
        <v>193</v>
      </c>
      <c r="R29" s="332" t="b">
        <f t="shared" si="11"/>
        <v>0</v>
      </c>
      <c r="S29" s="332"/>
      <c r="T29" s="198">
        <f t="shared" si="1"/>
        <v>193.5</v>
      </c>
      <c r="U29" s="42"/>
      <c r="V29" s="100">
        <v>187</v>
      </c>
      <c r="W29" s="7">
        <v>187</v>
      </c>
      <c r="X29" s="7">
        <v>174</v>
      </c>
      <c r="Y29" s="7">
        <v>226</v>
      </c>
      <c r="Z29" s="113">
        <v>193</v>
      </c>
      <c r="AA29" s="7">
        <v>193</v>
      </c>
      <c r="AB29" s="7">
        <v>193</v>
      </c>
      <c r="AC29" s="112">
        <f t="shared" si="2"/>
        <v>0</v>
      </c>
      <c r="AD29" s="112">
        <f t="shared" si="3"/>
        <v>0</v>
      </c>
      <c r="AE29" s="112">
        <f t="shared" si="4"/>
        <v>0</v>
      </c>
      <c r="AF29" s="112">
        <f t="shared" si="5"/>
        <v>0</v>
      </c>
      <c r="AG29" s="112">
        <f t="shared" si="6"/>
        <v>0.40000000000000568</v>
      </c>
      <c r="AH29" s="112">
        <f t="shared" si="7"/>
        <v>0</v>
      </c>
      <c r="AI29" s="112">
        <f t="shared" si="8"/>
        <v>0</v>
      </c>
      <c r="AK29" s="7">
        <f t="shared" si="12"/>
        <v>174</v>
      </c>
      <c r="AL29" s="7">
        <v>720401</v>
      </c>
      <c r="AM29" s="7">
        <v>44</v>
      </c>
    </row>
    <row r="30" spans="1:39" ht="47.25" x14ac:dyDescent="0.25">
      <c r="A30" s="217">
        <v>20</v>
      </c>
      <c r="B30" s="44">
        <v>640401</v>
      </c>
      <c r="C30" s="44" t="s">
        <v>460</v>
      </c>
      <c r="D30" s="44" t="s">
        <v>461</v>
      </c>
      <c r="E30" s="12" t="s">
        <v>462</v>
      </c>
      <c r="F30" s="23">
        <v>65</v>
      </c>
      <c r="G30" s="23">
        <v>65</v>
      </c>
      <c r="H30" s="189">
        <v>63</v>
      </c>
      <c r="I30" s="325">
        <v>62</v>
      </c>
      <c r="J30" s="23">
        <v>62</v>
      </c>
      <c r="K30" s="189">
        <v>58</v>
      </c>
      <c r="L30" s="218">
        <f t="shared" si="9"/>
        <v>59</v>
      </c>
      <c r="M30" s="189">
        <v>63</v>
      </c>
      <c r="N30" s="219">
        <f t="shared" ref="N30:N46" si="14">ROUND((F30+G30+J30+L30)/4,0)</f>
        <v>63</v>
      </c>
      <c r="O30" s="220">
        <v>63</v>
      </c>
      <c r="P30" s="220">
        <v>63</v>
      </c>
      <c r="Q30" s="332">
        <f t="shared" si="10"/>
        <v>63</v>
      </c>
      <c r="R30" s="332" t="b">
        <f t="shared" si="11"/>
        <v>1</v>
      </c>
      <c r="S30" s="332">
        <f>L30-K30</f>
        <v>1</v>
      </c>
      <c r="T30" s="198">
        <f t="shared" si="1"/>
        <v>62.75</v>
      </c>
      <c r="U30" s="42"/>
      <c r="V30" s="100">
        <v>65</v>
      </c>
      <c r="W30" s="7">
        <v>65</v>
      </c>
      <c r="X30" s="7">
        <v>63</v>
      </c>
      <c r="Y30" s="7">
        <v>58</v>
      </c>
      <c r="Z30" s="7">
        <v>63</v>
      </c>
      <c r="AA30" s="7">
        <v>63</v>
      </c>
      <c r="AB30" s="7">
        <v>63</v>
      </c>
      <c r="AC30" s="112">
        <f t="shared" si="2"/>
        <v>0</v>
      </c>
      <c r="AD30" s="112">
        <f t="shared" si="3"/>
        <v>0</v>
      </c>
      <c r="AE30" s="112">
        <f t="shared" si="4"/>
        <v>-1</v>
      </c>
      <c r="AF30" s="112">
        <f t="shared" si="5"/>
        <v>1</v>
      </c>
      <c r="AG30" s="112">
        <f t="shared" si="6"/>
        <v>0</v>
      </c>
      <c r="AH30" s="112">
        <f t="shared" si="7"/>
        <v>0</v>
      </c>
      <c r="AI30" s="112">
        <f t="shared" si="8"/>
        <v>0</v>
      </c>
      <c r="AK30" s="7">
        <f t="shared" si="12"/>
        <v>62</v>
      </c>
      <c r="AL30" s="7">
        <v>730401</v>
      </c>
      <c r="AM30" s="7">
        <v>37</v>
      </c>
    </row>
    <row r="31" spans="1:39" ht="47.25" x14ac:dyDescent="0.25">
      <c r="A31" s="217">
        <v>21</v>
      </c>
      <c r="B31" s="44">
        <v>670401</v>
      </c>
      <c r="C31" s="44" t="s">
        <v>463</v>
      </c>
      <c r="D31" s="44" t="s">
        <v>464</v>
      </c>
      <c r="E31" s="12" t="s">
        <v>465</v>
      </c>
      <c r="F31" s="23">
        <v>64</v>
      </c>
      <c r="G31" s="23">
        <v>64</v>
      </c>
      <c r="H31" s="189">
        <v>62</v>
      </c>
      <c r="I31" s="325">
        <v>63</v>
      </c>
      <c r="J31" s="23">
        <v>63</v>
      </c>
      <c r="K31" s="189">
        <v>58</v>
      </c>
      <c r="L31" s="218">
        <f t="shared" si="9"/>
        <v>57</v>
      </c>
      <c r="M31" s="189">
        <v>62</v>
      </c>
      <c r="N31" s="219">
        <f t="shared" si="14"/>
        <v>62</v>
      </c>
      <c r="O31" s="220">
        <v>62</v>
      </c>
      <c r="P31" s="220">
        <v>62</v>
      </c>
      <c r="Q31" s="332">
        <f t="shared" si="10"/>
        <v>62</v>
      </c>
      <c r="R31" s="332" t="b">
        <f t="shared" si="11"/>
        <v>0</v>
      </c>
      <c r="S31" s="332"/>
      <c r="T31" s="198">
        <f t="shared" si="1"/>
        <v>62</v>
      </c>
      <c r="U31" s="42"/>
      <c r="V31" s="100">
        <v>64</v>
      </c>
      <c r="W31" s="7">
        <v>64</v>
      </c>
      <c r="X31" s="7">
        <v>62</v>
      </c>
      <c r="Y31" s="7">
        <v>58</v>
      </c>
      <c r="Z31" s="7">
        <v>62</v>
      </c>
      <c r="AA31" s="7">
        <v>62</v>
      </c>
      <c r="AB31" s="7">
        <v>62</v>
      </c>
      <c r="AC31" s="112">
        <f t="shared" si="2"/>
        <v>0</v>
      </c>
      <c r="AD31" s="112">
        <f t="shared" si="3"/>
        <v>0</v>
      </c>
      <c r="AE31" s="112">
        <f t="shared" si="4"/>
        <v>1</v>
      </c>
      <c r="AF31" s="112">
        <f t="shared" si="5"/>
        <v>-1</v>
      </c>
      <c r="AG31" s="112">
        <f t="shared" si="6"/>
        <v>0</v>
      </c>
      <c r="AH31" s="112">
        <f t="shared" si="7"/>
        <v>0</v>
      </c>
      <c r="AI31" s="112">
        <f t="shared" si="8"/>
        <v>0</v>
      </c>
      <c r="AK31" s="7">
        <f t="shared" si="12"/>
        <v>63</v>
      </c>
      <c r="AL31" s="7">
        <v>740401</v>
      </c>
      <c r="AM31" s="7">
        <v>68</v>
      </c>
    </row>
    <row r="32" spans="1:39" ht="47.25" x14ac:dyDescent="0.25">
      <c r="A32" s="217">
        <v>22</v>
      </c>
      <c r="B32" s="44">
        <v>710401</v>
      </c>
      <c r="C32" s="44" t="s">
        <v>466</v>
      </c>
      <c r="D32" s="44" t="s">
        <v>467</v>
      </c>
      <c r="E32" s="12" t="s">
        <v>468</v>
      </c>
      <c r="F32" s="23">
        <v>72</v>
      </c>
      <c r="G32" s="23">
        <v>72</v>
      </c>
      <c r="H32" s="189">
        <v>72</v>
      </c>
      <c r="I32" s="325">
        <v>72</v>
      </c>
      <c r="J32" s="23">
        <v>72</v>
      </c>
      <c r="K32" s="189">
        <v>72</v>
      </c>
      <c r="L32" s="218">
        <f t="shared" si="9"/>
        <v>72</v>
      </c>
      <c r="M32" s="189">
        <v>72</v>
      </c>
      <c r="N32" s="219">
        <f t="shared" si="14"/>
        <v>72</v>
      </c>
      <c r="O32" s="220">
        <v>72</v>
      </c>
      <c r="P32" s="220">
        <v>72</v>
      </c>
      <c r="Q32" s="332">
        <f t="shared" si="10"/>
        <v>72</v>
      </c>
      <c r="R32" s="332" t="b">
        <f t="shared" si="11"/>
        <v>0</v>
      </c>
      <c r="S32" s="332"/>
      <c r="T32" s="198">
        <f t="shared" si="1"/>
        <v>72</v>
      </c>
      <c r="U32" s="42"/>
      <c r="V32" s="100">
        <v>72</v>
      </c>
      <c r="W32" s="7">
        <v>72</v>
      </c>
      <c r="X32" s="7">
        <v>72</v>
      </c>
      <c r="Y32" s="7">
        <v>72</v>
      </c>
      <c r="Z32" s="7">
        <v>72</v>
      </c>
      <c r="AA32" s="7">
        <v>72</v>
      </c>
      <c r="AB32" s="7">
        <v>72</v>
      </c>
      <c r="AC32" s="112">
        <f t="shared" si="2"/>
        <v>0</v>
      </c>
      <c r="AD32" s="112">
        <f t="shared" si="3"/>
        <v>0</v>
      </c>
      <c r="AE32" s="112">
        <f t="shared" si="4"/>
        <v>0</v>
      </c>
      <c r="AF32" s="112">
        <f t="shared" si="5"/>
        <v>0</v>
      </c>
      <c r="AG32" s="112">
        <f t="shared" si="6"/>
        <v>0</v>
      </c>
      <c r="AH32" s="112">
        <f t="shared" si="7"/>
        <v>0</v>
      </c>
      <c r="AI32" s="112">
        <f t="shared" si="8"/>
        <v>0</v>
      </c>
      <c r="AK32" s="7">
        <f t="shared" si="12"/>
        <v>72</v>
      </c>
      <c r="AL32" s="7">
        <v>740501</v>
      </c>
      <c r="AM32" s="7">
        <v>26</v>
      </c>
    </row>
    <row r="33" spans="1:39" ht="47.25" x14ac:dyDescent="0.25">
      <c r="A33" s="217">
        <v>23</v>
      </c>
      <c r="B33" s="44">
        <v>710402</v>
      </c>
      <c r="C33" s="44" t="s">
        <v>469</v>
      </c>
      <c r="D33" s="44" t="s">
        <v>470</v>
      </c>
      <c r="E33" s="12" t="s">
        <v>471</v>
      </c>
      <c r="F33" s="223">
        <v>85</v>
      </c>
      <c r="G33" s="223">
        <v>82</v>
      </c>
      <c r="H33" s="189">
        <v>70</v>
      </c>
      <c r="I33" s="325">
        <v>82</v>
      </c>
      <c r="J33" s="223">
        <v>82</v>
      </c>
      <c r="K33" s="189">
        <v>77</v>
      </c>
      <c r="L33" s="218">
        <f t="shared" si="9"/>
        <v>65</v>
      </c>
      <c r="M33" s="189">
        <v>79</v>
      </c>
      <c r="N33" s="219">
        <f t="shared" si="14"/>
        <v>79</v>
      </c>
      <c r="O33" s="220">
        <v>79</v>
      </c>
      <c r="P33" s="220">
        <v>79</v>
      </c>
      <c r="Q33" s="332">
        <f t="shared" si="10"/>
        <v>79</v>
      </c>
      <c r="R33" s="332" t="b">
        <f t="shared" si="11"/>
        <v>0</v>
      </c>
      <c r="S33" s="332"/>
      <c r="T33" s="198">
        <f t="shared" si="1"/>
        <v>78.5</v>
      </c>
      <c r="U33" s="42"/>
      <c r="V33" s="100">
        <v>85</v>
      </c>
      <c r="W33" s="7">
        <v>82</v>
      </c>
      <c r="X33" s="7">
        <v>70</v>
      </c>
      <c r="Y33" s="7">
        <v>77</v>
      </c>
      <c r="Z33" s="7">
        <v>79</v>
      </c>
      <c r="AA33" s="7">
        <v>79</v>
      </c>
      <c r="AB33" s="7">
        <v>79</v>
      </c>
      <c r="AC33" s="112">
        <f t="shared" si="2"/>
        <v>0</v>
      </c>
      <c r="AD33" s="112">
        <f t="shared" si="3"/>
        <v>0</v>
      </c>
      <c r="AE33" s="112">
        <f t="shared" si="4"/>
        <v>12</v>
      </c>
      <c r="AF33" s="112">
        <f t="shared" si="5"/>
        <v>-12</v>
      </c>
      <c r="AG33" s="112">
        <f t="shared" si="6"/>
        <v>0</v>
      </c>
      <c r="AH33" s="112">
        <f t="shared" si="7"/>
        <v>0</v>
      </c>
      <c r="AI33" s="112">
        <f t="shared" si="8"/>
        <v>0</v>
      </c>
      <c r="AK33" s="7">
        <f t="shared" si="12"/>
        <v>82</v>
      </c>
      <c r="AL33" s="7">
        <v>760008</v>
      </c>
      <c r="AM33" s="7">
        <v>8</v>
      </c>
    </row>
    <row r="34" spans="1:39" ht="63" x14ac:dyDescent="0.25">
      <c r="A34" s="217">
        <v>24</v>
      </c>
      <c r="B34" s="44">
        <v>720401</v>
      </c>
      <c r="C34" s="44" t="s">
        <v>472</v>
      </c>
      <c r="D34" s="44" t="s">
        <v>473</v>
      </c>
      <c r="E34" s="12" t="s">
        <v>474</v>
      </c>
      <c r="F34" s="23">
        <v>44</v>
      </c>
      <c r="G34" s="23">
        <v>45</v>
      </c>
      <c r="H34" s="189">
        <v>47</v>
      </c>
      <c r="I34" s="325">
        <v>44</v>
      </c>
      <c r="J34" s="23">
        <v>44</v>
      </c>
      <c r="K34" s="189">
        <v>52</v>
      </c>
      <c r="L34" s="218">
        <f t="shared" si="9"/>
        <v>55</v>
      </c>
      <c r="M34" s="189">
        <v>47</v>
      </c>
      <c r="N34" s="219">
        <f t="shared" si="14"/>
        <v>47</v>
      </c>
      <c r="O34" s="220">
        <v>47</v>
      </c>
      <c r="P34" s="220">
        <v>47</v>
      </c>
      <c r="Q34" s="332">
        <f t="shared" si="10"/>
        <v>47</v>
      </c>
      <c r="R34" s="332" t="b">
        <f t="shared" si="11"/>
        <v>1</v>
      </c>
      <c r="S34" s="332">
        <f>L34-K34</f>
        <v>3</v>
      </c>
      <c r="T34" s="198">
        <f t="shared" si="1"/>
        <v>47</v>
      </c>
      <c r="U34" s="42"/>
      <c r="V34" s="100">
        <v>44</v>
      </c>
      <c r="W34" s="7">
        <v>45</v>
      </c>
      <c r="X34" s="7">
        <v>47</v>
      </c>
      <c r="Y34" s="7">
        <v>52</v>
      </c>
      <c r="Z34" s="7">
        <v>47</v>
      </c>
      <c r="AA34" s="7">
        <v>47</v>
      </c>
      <c r="AB34" s="7">
        <v>47</v>
      </c>
      <c r="AC34" s="112">
        <f t="shared" si="2"/>
        <v>0</v>
      </c>
      <c r="AD34" s="112">
        <f t="shared" si="3"/>
        <v>0</v>
      </c>
      <c r="AE34" s="112">
        <f t="shared" si="4"/>
        <v>-3</v>
      </c>
      <c r="AF34" s="112">
        <f t="shared" si="5"/>
        <v>3</v>
      </c>
      <c r="AG34" s="112">
        <f t="shared" si="6"/>
        <v>0</v>
      </c>
      <c r="AH34" s="112">
        <f t="shared" si="7"/>
        <v>0</v>
      </c>
      <c r="AI34" s="112">
        <f t="shared" si="8"/>
        <v>0</v>
      </c>
      <c r="AK34" s="7">
        <f t="shared" si="12"/>
        <v>44</v>
      </c>
      <c r="AL34" s="7">
        <v>760401</v>
      </c>
      <c r="AM34" s="7">
        <v>78</v>
      </c>
    </row>
    <row r="35" spans="1:39" ht="47.25" x14ac:dyDescent="0.25">
      <c r="A35" s="217">
        <v>25</v>
      </c>
      <c r="B35" s="44">
        <v>730401</v>
      </c>
      <c r="C35" s="44" t="s">
        <v>475</v>
      </c>
      <c r="D35" s="44" t="s">
        <v>476</v>
      </c>
      <c r="E35" s="12" t="s">
        <v>477</v>
      </c>
      <c r="F35" s="23">
        <v>38</v>
      </c>
      <c r="G35" s="23">
        <v>38</v>
      </c>
      <c r="H35" s="189">
        <v>37</v>
      </c>
      <c r="I35" s="325">
        <v>37</v>
      </c>
      <c r="J35" s="23">
        <v>37</v>
      </c>
      <c r="K35" s="189">
        <v>36</v>
      </c>
      <c r="L35" s="218">
        <f t="shared" si="9"/>
        <v>36</v>
      </c>
      <c r="M35" s="189">
        <v>37</v>
      </c>
      <c r="N35" s="219">
        <f t="shared" si="14"/>
        <v>37</v>
      </c>
      <c r="O35" s="220">
        <v>37</v>
      </c>
      <c r="P35" s="220">
        <v>37</v>
      </c>
      <c r="Q35" s="332">
        <f t="shared" si="10"/>
        <v>37</v>
      </c>
      <c r="R35" s="332" t="b">
        <f t="shared" si="11"/>
        <v>0</v>
      </c>
      <c r="S35" s="332"/>
      <c r="T35" s="198">
        <f t="shared" si="1"/>
        <v>37.25</v>
      </c>
      <c r="U35" s="42"/>
      <c r="V35" s="100">
        <v>38</v>
      </c>
      <c r="W35" s="7">
        <v>38</v>
      </c>
      <c r="X35" s="7">
        <v>37</v>
      </c>
      <c r="Y35" s="7">
        <v>36</v>
      </c>
      <c r="Z35" s="7">
        <v>37</v>
      </c>
      <c r="AA35" s="7">
        <v>37</v>
      </c>
      <c r="AB35" s="7">
        <v>37</v>
      </c>
      <c r="AC35" s="112">
        <f t="shared" si="2"/>
        <v>0</v>
      </c>
      <c r="AD35" s="112">
        <f t="shared" si="3"/>
        <v>0</v>
      </c>
      <c r="AE35" s="112">
        <f t="shared" si="4"/>
        <v>0</v>
      </c>
      <c r="AF35" s="112">
        <f t="shared" si="5"/>
        <v>0</v>
      </c>
      <c r="AG35" s="112">
        <f t="shared" si="6"/>
        <v>0</v>
      </c>
      <c r="AH35" s="112">
        <f t="shared" si="7"/>
        <v>0</v>
      </c>
      <c r="AI35" s="112">
        <f t="shared" si="8"/>
        <v>0</v>
      </c>
      <c r="AK35" s="7">
        <f t="shared" si="12"/>
        <v>37</v>
      </c>
      <c r="AL35" s="7">
        <v>770401</v>
      </c>
      <c r="AM35" s="7">
        <v>20</v>
      </c>
    </row>
    <row r="36" spans="1:39" ht="63" x14ac:dyDescent="0.25">
      <c r="A36" s="217">
        <v>26</v>
      </c>
      <c r="B36" s="44">
        <v>740401</v>
      </c>
      <c r="C36" s="44" t="s">
        <v>478</v>
      </c>
      <c r="D36" s="44" t="s">
        <v>479</v>
      </c>
      <c r="E36" s="12" t="s">
        <v>480</v>
      </c>
      <c r="F36" s="23">
        <v>69</v>
      </c>
      <c r="G36" s="23">
        <v>66</v>
      </c>
      <c r="H36" s="189">
        <v>72</v>
      </c>
      <c r="I36" s="325">
        <v>68</v>
      </c>
      <c r="J36" s="23">
        <v>68</v>
      </c>
      <c r="K36" s="189">
        <v>81</v>
      </c>
      <c r="L36" s="218">
        <f t="shared" si="9"/>
        <v>85</v>
      </c>
      <c r="M36" s="189">
        <v>72</v>
      </c>
      <c r="N36" s="219">
        <f t="shared" si="14"/>
        <v>72</v>
      </c>
      <c r="O36" s="220">
        <v>72</v>
      </c>
      <c r="P36" s="220">
        <v>72</v>
      </c>
      <c r="Q36" s="332">
        <f t="shared" si="10"/>
        <v>72</v>
      </c>
      <c r="R36" s="332" t="b">
        <f t="shared" si="11"/>
        <v>1</v>
      </c>
      <c r="S36" s="332">
        <f>L36-K36</f>
        <v>4</v>
      </c>
      <c r="T36" s="198">
        <f t="shared" si="1"/>
        <v>72</v>
      </c>
      <c r="U36" s="42"/>
      <c r="V36" s="100">
        <v>69</v>
      </c>
      <c r="W36" s="7">
        <v>66</v>
      </c>
      <c r="X36" s="7">
        <v>72</v>
      </c>
      <c r="Y36" s="7">
        <v>81</v>
      </c>
      <c r="Z36" s="7">
        <v>72</v>
      </c>
      <c r="AA36" s="7">
        <v>72</v>
      </c>
      <c r="AB36" s="7">
        <v>72</v>
      </c>
      <c r="AC36" s="112">
        <f t="shared" si="2"/>
        <v>0</v>
      </c>
      <c r="AD36" s="112">
        <f t="shared" si="3"/>
        <v>0</v>
      </c>
      <c r="AE36" s="112">
        <f t="shared" si="4"/>
        <v>-4</v>
      </c>
      <c r="AF36" s="112">
        <f t="shared" si="5"/>
        <v>4</v>
      </c>
      <c r="AG36" s="112">
        <f t="shared" si="6"/>
        <v>0</v>
      </c>
      <c r="AH36" s="112">
        <f t="shared" si="7"/>
        <v>0</v>
      </c>
      <c r="AI36" s="112">
        <f t="shared" si="8"/>
        <v>0</v>
      </c>
      <c r="AK36" s="7">
        <f t="shared" si="12"/>
        <v>68</v>
      </c>
      <c r="AL36" s="7">
        <v>790003</v>
      </c>
      <c r="AM36" s="7">
        <v>12</v>
      </c>
    </row>
    <row r="37" spans="1:39" ht="47.25" x14ac:dyDescent="0.25">
      <c r="A37" s="217">
        <v>27</v>
      </c>
      <c r="B37" s="44">
        <v>760401</v>
      </c>
      <c r="C37" s="44" t="s">
        <v>481</v>
      </c>
      <c r="D37" s="44" t="s">
        <v>482</v>
      </c>
      <c r="E37" s="12" t="s">
        <v>483</v>
      </c>
      <c r="F37" s="23">
        <v>82</v>
      </c>
      <c r="G37" s="23">
        <v>81</v>
      </c>
      <c r="H37" s="189">
        <v>85</v>
      </c>
      <c r="I37" s="325">
        <v>78</v>
      </c>
      <c r="J37" s="23">
        <v>78</v>
      </c>
      <c r="K37" s="189">
        <v>98</v>
      </c>
      <c r="L37" s="218">
        <f t="shared" si="9"/>
        <v>105</v>
      </c>
      <c r="M37" s="189">
        <v>87</v>
      </c>
      <c r="N37" s="219">
        <f t="shared" si="14"/>
        <v>87</v>
      </c>
      <c r="O37" s="220">
        <v>87</v>
      </c>
      <c r="P37" s="220">
        <v>87</v>
      </c>
      <c r="Q37" s="332">
        <f t="shared" si="10"/>
        <v>87</v>
      </c>
      <c r="R37" s="332" t="b">
        <f t="shared" si="11"/>
        <v>1</v>
      </c>
      <c r="S37" s="332"/>
      <c r="T37" s="198">
        <f t="shared" si="1"/>
        <v>86.5</v>
      </c>
      <c r="U37" s="42"/>
      <c r="V37" s="100">
        <v>82</v>
      </c>
      <c r="W37" s="7">
        <v>81</v>
      </c>
      <c r="X37" s="7">
        <v>85</v>
      </c>
      <c r="Y37" s="7">
        <v>98</v>
      </c>
      <c r="Z37" s="7">
        <v>87</v>
      </c>
      <c r="AA37" s="7">
        <v>87</v>
      </c>
      <c r="AB37" s="7">
        <v>87</v>
      </c>
      <c r="AC37" s="112">
        <f t="shared" si="2"/>
        <v>0</v>
      </c>
      <c r="AD37" s="112">
        <f t="shared" si="3"/>
        <v>0</v>
      </c>
      <c r="AE37" s="112">
        <f t="shared" si="4"/>
        <v>-7</v>
      </c>
      <c r="AF37" s="112">
        <f t="shared" si="5"/>
        <v>7</v>
      </c>
      <c r="AG37" s="112">
        <f t="shared" si="6"/>
        <v>0</v>
      </c>
      <c r="AH37" s="112">
        <f t="shared" si="7"/>
        <v>0</v>
      </c>
      <c r="AI37" s="112">
        <f t="shared" si="8"/>
        <v>0</v>
      </c>
      <c r="AK37" s="7">
        <f t="shared" si="12"/>
        <v>78</v>
      </c>
      <c r="AL37" s="7">
        <v>800401</v>
      </c>
      <c r="AM37" s="7">
        <v>54</v>
      </c>
    </row>
    <row r="38" spans="1:39" ht="63" x14ac:dyDescent="0.25">
      <c r="A38" s="217">
        <v>28</v>
      </c>
      <c r="B38" s="44">
        <v>770401</v>
      </c>
      <c r="C38" s="44" t="s">
        <v>484</v>
      </c>
      <c r="D38" s="44" t="s">
        <v>485</v>
      </c>
      <c r="E38" s="12" t="s">
        <v>486</v>
      </c>
      <c r="F38" s="23">
        <v>21</v>
      </c>
      <c r="G38" s="23">
        <v>21</v>
      </c>
      <c r="H38" s="189">
        <v>22</v>
      </c>
      <c r="I38" s="325">
        <v>20</v>
      </c>
      <c r="J38" s="23">
        <v>20</v>
      </c>
      <c r="K38" s="189">
        <v>23</v>
      </c>
      <c r="L38" s="218">
        <f t="shared" si="9"/>
        <v>25</v>
      </c>
      <c r="M38" s="189">
        <v>22</v>
      </c>
      <c r="N38" s="219">
        <f t="shared" si="14"/>
        <v>22</v>
      </c>
      <c r="O38" s="220">
        <v>22</v>
      </c>
      <c r="P38" s="220">
        <v>22</v>
      </c>
      <c r="Q38" s="332">
        <f t="shared" si="10"/>
        <v>22</v>
      </c>
      <c r="R38" s="332" t="b">
        <f t="shared" si="11"/>
        <v>1</v>
      </c>
      <c r="S38" s="332">
        <f>L38-K38</f>
        <v>2</v>
      </c>
      <c r="T38" s="198">
        <f t="shared" si="1"/>
        <v>21.75</v>
      </c>
      <c r="U38" s="42"/>
      <c r="V38" s="100">
        <v>21</v>
      </c>
      <c r="W38" s="7">
        <v>21</v>
      </c>
      <c r="X38" s="7">
        <v>22</v>
      </c>
      <c r="Y38" s="7">
        <v>23</v>
      </c>
      <c r="Z38" s="7">
        <v>22</v>
      </c>
      <c r="AA38" s="7">
        <v>22</v>
      </c>
      <c r="AB38" s="7">
        <v>22</v>
      </c>
      <c r="AC38" s="112">
        <f t="shared" si="2"/>
        <v>0</v>
      </c>
      <c r="AD38" s="112">
        <f t="shared" si="3"/>
        <v>0</v>
      </c>
      <c r="AE38" s="112">
        <f t="shared" si="4"/>
        <v>-2</v>
      </c>
      <c r="AF38" s="112">
        <f t="shared" si="5"/>
        <v>2</v>
      </c>
      <c r="AG38" s="112">
        <f t="shared" si="6"/>
        <v>0</v>
      </c>
      <c r="AH38" s="112">
        <f t="shared" si="7"/>
        <v>0</v>
      </c>
      <c r="AI38" s="112">
        <f t="shared" si="8"/>
        <v>0</v>
      </c>
      <c r="AK38" s="7">
        <f t="shared" si="12"/>
        <v>20</v>
      </c>
      <c r="AL38" s="7">
        <v>810006</v>
      </c>
      <c r="AM38" s="7">
        <v>22</v>
      </c>
    </row>
    <row r="39" spans="1:39" ht="63" x14ac:dyDescent="0.25">
      <c r="A39" s="217">
        <v>29</v>
      </c>
      <c r="B39" s="44">
        <v>800401</v>
      </c>
      <c r="C39" s="44" t="s">
        <v>487</v>
      </c>
      <c r="D39" s="44" t="s">
        <v>488</v>
      </c>
      <c r="E39" s="12" t="s">
        <v>489</v>
      </c>
      <c r="F39" s="23">
        <v>57</v>
      </c>
      <c r="G39" s="23">
        <v>57</v>
      </c>
      <c r="H39" s="189">
        <v>57</v>
      </c>
      <c r="I39" s="325">
        <v>54</v>
      </c>
      <c r="J39" s="23">
        <v>54</v>
      </c>
      <c r="K39" s="189">
        <v>57</v>
      </c>
      <c r="L39" s="218">
        <f t="shared" si="9"/>
        <v>60</v>
      </c>
      <c r="M39" s="189">
        <v>57</v>
      </c>
      <c r="N39" s="219">
        <f t="shared" si="14"/>
        <v>57</v>
      </c>
      <c r="O39" s="220">
        <v>57</v>
      </c>
      <c r="P39" s="220">
        <v>57</v>
      </c>
      <c r="Q39" s="332">
        <f t="shared" si="10"/>
        <v>57</v>
      </c>
      <c r="R39" s="332" t="b">
        <f t="shared" si="11"/>
        <v>1</v>
      </c>
      <c r="S39" s="332">
        <f>L39-K39</f>
        <v>3</v>
      </c>
      <c r="T39" s="198">
        <f t="shared" si="1"/>
        <v>57</v>
      </c>
      <c r="U39" s="42"/>
      <c r="V39" s="100">
        <v>57</v>
      </c>
      <c r="W39" s="7">
        <v>57</v>
      </c>
      <c r="X39" s="7">
        <v>57</v>
      </c>
      <c r="Y39" s="7">
        <v>57</v>
      </c>
      <c r="Z39" s="7">
        <v>57</v>
      </c>
      <c r="AA39" s="7">
        <v>57</v>
      </c>
      <c r="AB39" s="7">
        <v>57</v>
      </c>
      <c r="AC39" s="112">
        <f t="shared" si="2"/>
        <v>0</v>
      </c>
      <c r="AD39" s="112">
        <f t="shared" si="3"/>
        <v>0</v>
      </c>
      <c r="AE39" s="112">
        <f t="shared" si="4"/>
        <v>-3</v>
      </c>
      <c r="AF39" s="112">
        <f t="shared" si="5"/>
        <v>3</v>
      </c>
      <c r="AG39" s="112">
        <f t="shared" si="6"/>
        <v>0</v>
      </c>
      <c r="AH39" s="112">
        <f t="shared" si="7"/>
        <v>0</v>
      </c>
      <c r="AI39" s="112">
        <f t="shared" si="8"/>
        <v>0</v>
      </c>
      <c r="AK39" s="7">
        <f t="shared" si="12"/>
        <v>54</v>
      </c>
      <c r="AL39" s="7">
        <v>810401</v>
      </c>
      <c r="AM39" s="7">
        <v>107</v>
      </c>
    </row>
    <row r="40" spans="1:39" ht="47.25" x14ac:dyDescent="0.25">
      <c r="A40" s="217">
        <v>30</v>
      </c>
      <c r="B40" s="44">
        <v>810401</v>
      </c>
      <c r="C40" s="44" t="s">
        <v>490</v>
      </c>
      <c r="D40" s="44" t="s">
        <v>491</v>
      </c>
      <c r="E40" s="12" t="s">
        <v>492</v>
      </c>
      <c r="F40" s="23">
        <v>107</v>
      </c>
      <c r="G40" s="23">
        <v>109</v>
      </c>
      <c r="H40" s="189">
        <v>107</v>
      </c>
      <c r="I40" s="325">
        <v>107</v>
      </c>
      <c r="J40" s="23">
        <v>107</v>
      </c>
      <c r="K40" s="189">
        <v>104</v>
      </c>
      <c r="L40" s="218">
        <f t="shared" si="9"/>
        <v>104</v>
      </c>
      <c r="M40" s="189">
        <v>107</v>
      </c>
      <c r="N40" s="219">
        <f t="shared" si="14"/>
        <v>107</v>
      </c>
      <c r="O40" s="220">
        <v>107</v>
      </c>
      <c r="P40" s="220">
        <v>107</v>
      </c>
      <c r="Q40" s="332">
        <f t="shared" si="10"/>
        <v>107</v>
      </c>
      <c r="R40" s="332" t="b">
        <f t="shared" si="11"/>
        <v>0</v>
      </c>
      <c r="S40" s="332"/>
      <c r="T40" s="198">
        <f t="shared" si="1"/>
        <v>106.75</v>
      </c>
      <c r="U40" s="42"/>
      <c r="V40" s="100">
        <v>107</v>
      </c>
      <c r="W40" s="7">
        <v>109</v>
      </c>
      <c r="X40" s="7">
        <v>107</v>
      </c>
      <c r="Y40" s="7">
        <v>104</v>
      </c>
      <c r="Z40" s="7">
        <v>107</v>
      </c>
      <c r="AA40" s="7">
        <v>107</v>
      </c>
      <c r="AB40" s="7">
        <v>107</v>
      </c>
      <c r="AC40" s="112">
        <f t="shared" si="2"/>
        <v>0</v>
      </c>
      <c r="AD40" s="112">
        <f t="shared" si="3"/>
        <v>0</v>
      </c>
      <c r="AE40" s="112">
        <f t="shared" si="4"/>
        <v>0</v>
      </c>
      <c r="AF40" s="112">
        <f t="shared" si="5"/>
        <v>0</v>
      </c>
      <c r="AG40" s="112">
        <f t="shared" si="6"/>
        <v>0</v>
      </c>
      <c r="AH40" s="112">
        <f t="shared" si="7"/>
        <v>0</v>
      </c>
      <c r="AI40" s="112">
        <f t="shared" si="8"/>
        <v>0</v>
      </c>
      <c r="AK40" s="7">
        <f t="shared" si="12"/>
        <v>107</v>
      </c>
      <c r="AL40" s="7">
        <v>830003</v>
      </c>
      <c r="AM40" s="7">
        <v>6</v>
      </c>
    </row>
    <row r="41" spans="1:39" ht="63" x14ac:dyDescent="0.25">
      <c r="A41" s="217">
        <v>31</v>
      </c>
      <c r="B41" s="44">
        <v>840401</v>
      </c>
      <c r="C41" s="44" t="s">
        <v>493</v>
      </c>
      <c r="D41" s="44" t="s">
        <v>494</v>
      </c>
      <c r="E41" s="12" t="s">
        <v>495</v>
      </c>
      <c r="F41" s="23">
        <v>55</v>
      </c>
      <c r="G41" s="23">
        <v>56</v>
      </c>
      <c r="H41" s="189">
        <v>55</v>
      </c>
      <c r="I41" s="325">
        <v>51</v>
      </c>
      <c r="J41" s="23">
        <v>51</v>
      </c>
      <c r="K41" s="189">
        <v>54</v>
      </c>
      <c r="L41" s="218">
        <f t="shared" si="9"/>
        <v>58</v>
      </c>
      <c r="M41" s="189">
        <v>55</v>
      </c>
      <c r="N41" s="219">
        <f t="shared" si="14"/>
        <v>55</v>
      </c>
      <c r="O41" s="220">
        <v>55</v>
      </c>
      <c r="P41" s="220">
        <v>55</v>
      </c>
      <c r="Q41" s="332">
        <f t="shared" si="10"/>
        <v>55</v>
      </c>
      <c r="R41" s="332" t="b">
        <f t="shared" si="11"/>
        <v>1</v>
      </c>
      <c r="S41" s="332">
        <f>L41-K41</f>
        <v>4</v>
      </c>
      <c r="T41" s="198">
        <f t="shared" si="1"/>
        <v>55</v>
      </c>
      <c r="U41" s="42"/>
      <c r="V41" s="100">
        <v>55</v>
      </c>
      <c r="W41" s="7">
        <v>56</v>
      </c>
      <c r="X41" s="7">
        <v>55</v>
      </c>
      <c r="Y41" s="7">
        <v>54</v>
      </c>
      <c r="Z41" s="7">
        <v>55</v>
      </c>
      <c r="AA41" s="7">
        <v>55</v>
      </c>
      <c r="AB41" s="7">
        <v>55</v>
      </c>
      <c r="AC41" s="112">
        <f t="shared" si="2"/>
        <v>0</v>
      </c>
      <c r="AD41" s="112">
        <f t="shared" si="3"/>
        <v>0</v>
      </c>
      <c r="AE41" s="112">
        <f t="shared" si="4"/>
        <v>-4</v>
      </c>
      <c r="AF41" s="112">
        <f t="shared" si="5"/>
        <v>4</v>
      </c>
      <c r="AG41" s="112">
        <f t="shared" si="6"/>
        <v>0</v>
      </c>
      <c r="AH41" s="112">
        <f t="shared" si="7"/>
        <v>0</v>
      </c>
      <c r="AI41" s="112">
        <f t="shared" si="8"/>
        <v>0</v>
      </c>
      <c r="AK41" s="7">
        <f t="shared" si="12"/>
        <v>51</v>
      </c>
      <c r="AL41" s="7">
        <v>830501</v>
      </c>
      <c r="AM41" s="7">
        <v>31</v>
      </c>
    </row>
    <row r="42" spans="1:39" ht="63" x14ac:dyDescent="0.25">
      <c r="A42" s="217">
        <v>32</v>
      </c>
      <c r="B42" s="44">
        <v>850401</v>
      </c>
      <c r="C42" s="44" t="s">
        <v>496</v>
      </c>
      <c r="D42" s="44" t="s">
        <v>497</v>
      </c>
      <c r="E42" s="12" t="s">
        <v>498</v>
      </c>
      <c r="F42" s="23">
        <v>41</v>
      </c>
      <c r="G42" s="23">
        <v>40</v>
      </c>
      <c r="H42" s="189">
        <v>40</v>
      </c>
      <c r="I42" s="325">
        <v>40</v>
      </c>
      <c r="J42" s="23">
        <v>40</v>
      </c>
      <c r="K42" s="189">
        <v>40</v>
      </c>
      <c r="L42" s="218">
        <f t="shared" si="9"/>
        <v>40</v>
      </c>
      <c r="M42" s="189">
        <v>40</v>
      </c>
      <c r="N42" s="219">
        <f t="shared" si="14"/>
        <v>40</v>
      </c>
      <c r="O42" s="220">
        <v>40</v>
      </c>
      <c r="P42" s="220">
        <v>40</v>
      </c>
      <c r="Q42" s="332">
        <f t="shared" si="10"/>
        <v>40</v>
      </c>
      <c r="R42" s="332" t="b">
        <f t="shared" si="11"/>
        <v>0</v>
      </c>
      <c r="S42" s="332"/>
      <c r="T42" s="198">
        <f t="shared" si="1"/>
        <v>40.25</v>
      </c>
      <c r="U42" s="42"/>
      <c r="V42" s="100">
        <v>41</v>
      </c>
      <c r="W42" s="7">
        <v>40</v>
      </c>
      <c r="X42" s="7">
        <v>40</v>
      </c>
      <c r="Y42" s="7">
        <v>40</v>
      </c>
      <c r="Z42" s="7">
        <v>40</v>
      </c>
      <c r="AA42" s="7">
        <v>40</v>
      </c>
      <c r="AB42" s="7">
        <v>40</v>
      </c>
      <c r="AC42" s="112">
        <f t="shared" si="2"/>
        <v>0</v>
      </c>
      <c r="AD42" s="112">
        <f t="shared" si="3"/>
        <v>0</v>
      </c>
      <c r="AE42" s="112">
        <f t="shared" si="4"/>
        <v>0</v>
      </c>
      <c r="AF42" s="112">
        <f t="shared" si="5"/>
        <v>0</v>
      </c>
      <c r="AG42" s="112">
        <f t="shared" si="6"/>
        <v>0</v>
      </c>
      <c r="AH42" s="112">
        <f t="shared" si="7"/>
        <v>0</v>
      </c>
      <c r="AI42" s="112">
        <f t="shared" si="8"/>
        <v>0</v>
      </c>
      <c r="AK42" s="7">
        <f t="shared" si="12"/>
        <v>40</v>
      </c>
      <c r="AL42" s="7">
        <v>840007</v>
      </c>
      <c r="AM42" s="7">
        <v>6</v>
      </c>
    </row>
    <row r="43" spans="1:39" ht="47.25" x14ac:dyDescent="0.25">
      <c r="A43" s="217">
        <v>33</v>
      </c>
      <c r="B43" s="44">
        <v>920401</v>
      </c>
      <c r="C43" s="44" t="s">
        <v>507</v>
      </c>
      <c r="D43" s="44" t="s">
        <v>508</v>
      </c>
      <c r="E43" s="12" t="s">
        <v>509</v>
      </c>
      <c r="F43" s="23">
        <v>100</v>
      </c>
      <c r="G43" s="23">
        <v>100</v>
      </c>
      <c r="H43" s="189">
        <v>101</v>
      </c>
      <c r="I43" s="325">
        <v>100</v>
      </c>
      <c r="J43" s="23">
        <v>100</v>
      </c>
      <c r="K43" s="189">
        <v>103</v>
      </c>
      <c r="L43" s="218">
        <f t="shared" si="9"/>
        <v>104</v>
      </c>
      <c r="M43" s="189">
        <v>101</v>
      </c>
      <c r="N43" s="219">
        <f t="shared" si="14"/>
        <v>101</v>
      </c>
      <c r="O43" s="220">
        <v>101</v>
      </c>
      <c r="P43" s="220">
        <v>101</v>
      </c>
      <c r="Q43" s="332">
        <f t="shared" si="10"/>
        <v>101</v>
      </c>
      <c r="R43" s="332" t="b">
        <f t="shared" si="11"/>
        <v>1</v>
      </c>
      <c r="S43" s="332">
        <f>L43-K43</f>
        <v>1</v>
      </c>
      <c r="T43" s="198">
        <f t="shared" si="1"/>
        <v>101</v>
      </c>
      <c r="U43" s="42"/>
      <c r="V43" s="100">
        <v>100</v>
      </c>
      <c r="W43" s="7">
        <v>100</v>
      </c>
      <c r="X43" s="7">
        <v>101</v>
      </c>
      <c r="Y43" s="7">
        <v>103</v>
      </c>
      <c r="Z43" s="7">
        <v>101</v>
      </c>
      <c r="AA43" s="7">
        <v>101</v>
      </c>
      <c r="AB43" s="7">
        <v>101</v>
      </c>
      <c r="AC43" s="112">
        <f t="shared" si="2"/>
        <v>0</v>
      </c>
      <c r="AD43" s="112">
        <f t="shared" si="3"/>
        <v>0</v>
      </c>
      <c r="AE43" s="112">
        <f t="shared" si="4"/>
        <v>-1</v>
      </c>
      <c r="AF43" s="112">
        <f t="shared" si="5"/>
        <v>1</v>
      </c>
      <c r="AG43" s="112">
        <f t="shared" si="6"/>
        <v>0</v>
      </c>
      <c r="AH43" s="112">
        <f t="shared" si="7"/>
        <v>0</v>
      </c>
      <c r="AI43" s="112">
        <f t="shared" si="8"/>
        <v>0</v>
      </c>
      <c r="AK43" s="7">
        <f t="shared" si="12"/>
        <v>100</v>
      </c>
      <c r="AL43" s="7">
        <v>840401</v>
      </c>
      <c r="AM43" s="7">
        <v>51</v>
      </c>
    </row>
    <row r="44" spans="1:39" ht="47.25" x14ac:dyDescent="0.25">
      <c r="A44" s="217">
        <v>34</v>
      </c>
      <c r="B44" s="44">
        <v>940401</v>
      </c>
      <c r="C44" s="44" t="s">
        <v>285</v>
      </c>
      <c r="D44" s="44" t="s">
        <v>286</v>
      </c>
      <c r="E44" s="12" t="s">
        <v>287</v>
      </c>
      <c r="F44" s="23">
        <v>64</v>
      </c>
      <c r="G44" s="23">
        <v>69</v>
      </c>
      <c r="H44" s="189">
        <v>55</v>
      </c>
      <c r="I44" s="325">
        <v>69</v>
      </c>
      <c r="J44" s="23">
        <v>69</v>
      </c>
      <c r="K44" s="189">
        <v>32</v>
      </c>
      <c r="L44" s="218">
        <f t="shared" si="9"/>
        <v>18</v>
      </c>
      <c r="M44" s="189">
        <v>55</v>
      </c>
      <c r="N44" s="219">
        <f t="shared" si="14"/>
        <v>55</v>
      </c>
      <c r="O44" s="220">
        <v>55</v>
      </c>
      <c r="P44" s="220">
        <v>55</v>
      </c>
      <c r="Q44" s="332">
        <f t="shared" si="10"/>
        <v>55</v>
      </c>
      <c r="R44" s="332" t="b">
        <f t="shared" si="11"/>
        <v>0</v>
      </c>
      <c r="S44" s="332"/>
      <c r="T44" s="198">
        <f t="shared" si="1"/>
        <v>55</v>
      </c>
      <c r="U44" s="42"/>
      <c r="V44" s="100">
        <v>64</v>
      </c>
      <c r="W44" s="7">
        <v>69</v>
      </c>
      <c r="X44" s="7">
        <v>55</v>
      </c>
      <c r="Y44" s="7">
        <v>32</v>
      </c>
      <c r="Z44" s="7">
        <v>55</v>
      </c>
      <c r="AA44" s="7">
        <v>55</v>
      </c>
      <c r="AB44" s="7">
        <v>55</v>
      </c>
      <c r="AC44" s="112">
        <f t="shared" si="2"/>
        <v>0</v>
      </c>
      <c r="AD44" s="112">
        <f t="shared" si="3"/>
        <v>0</v>
      </c>
      <c r="AE44" s="112">
        <f t="shared" si="4"/>
        <v>14</v>
      </c>
      <c r="AF44" s="112">
        <f t="shared" si="5"/>
        <v>-14</v>
      </c>
      <c r="AG44" s="112">
        <f t="shared" si="6"/>
        <v>0</v>
      </c>
      <c r="AH44" s="112">
        <f t="shared" si="7"/>
        <v>0</v>
      </c>
      <c r="AI44" s="112">
        <f t="shared" si="8"/>
        <v>0</v>
      </c>
      <c r="AK44" s="7">
        <f t="shared" si="12"/>
        <v>69</v>
      </c>
      <c r="AL44" s="7">
        <v>850006</v>
      </c>
      <c r="AM44" s="7">
        <v>58</v>
      </c>
    </row>
    <row r="45" spans="1:39" ht="47.25" x14ac:dyDescent="0.25">
      <c r="A45" s="217">
        <v>35</v>
      </c>
      <c r="B45" s="44">
        <v>940403</v>
      </c>
      <c r="C45" s="44" t="s">
        <v>514</v>
      </c>
      <c r="D45" s="44" t="s">
        <v>515</v>
      </c>
      <c r="E45" s="12" t="s">
        <v>516</v>
      </c>
      <c r="F45" s="23">
        <v>178</v>
      </c>
      <c r="G45" s="23">
        <v>178</v>
      </c>
      <c r="H45" s="189">
        <v>187</v>
      </c>
      <c r="I45" s="325">
        <v>177</v>
      </c>
      <c r="J45" s="23">
        <v>177</v>
      </c>
      <c r="K45" s="333">
        <v>205</v>
      </c>
      <c r="L45" s="218">
        <f>ROUND((F45+G45+H45+K45)-(F45+G45+J45),1)-2</f>
        <v>213</v>
      </c>
      <c r="M45" s="189">
        <v>187</v>
      </c>
      <c r="N45" s="219">
        <v>186.4</v>
      </c>
      <c r="O45" s="220">
        <v>187</v>
      </c>
      <c r="P45" s="220">
        <v>187</v>
      </c>
      <c r="Q45" s="332">
        <f t="shared" si="10"/>
        <v>186</v>
      </c>
      <c r="R45" s="332" t="b">
        <f t="shared" si="11"/>
        <v>1</v>
      </c>
      <c r="S45" s="332">
        <f>L45-K45</f>
        <v>8</v>
      </c>
      <c r="T45" s="198">
        <f t="shared" si="1"/>
        <v>186.5</v>
      </c>
      <c r="U45" s="42"/>
      <c r="V45" s="100">
        <v>178</v>
      </c>
      <c r="W45" s="7">
        <v>178</v>
      </c>
      <c r="X45" s="7">
        <v>187</v>
      </c>
      <c r="Y45" s="7">
        <v>205</v>
      </c>
      <c r="Z45" s="7">
        <v>187</v>
      </c>
      <c r="AA45" s="7">
        <v>187</v>
      </c>
      <c r="AB45" s="7">
        <v>187</v>
      </c>
      <c r="AC45" s="112">
        <f t="shared" si="2"/>
        <v>0</v>
      </c>
      <c r="AD45" s="112">
        <f t="shared" si="3"/>
        <v>0</v>
      </c>
      <c r="AE45" s="112">
        <f t="shared" si="4"/>
        <v>-10</v>
      </c>
      <c r="AF45" s="112">
        <f t="shared" si="5"/>
        <v>8</v>
      </c>
      <c r="AG45" s="112">
        <f t="shared" si="6"/>
        <v>-0.59999999999999432</v>
      </c>
      <c r="AH45" s="112">
        <f t="shared" si="7"/>
        <v>0</v>
      </c>
      <c r="AI45" s="112">
        <f t="shared" si="8"/>
        <v>0</v>
      </c>
      <c r="AK45" s="7">
        <f t="shared" si="12"/>
        <v>177</v>
      </c>
      <c r="AL45" s="7">
        <v>850401</v>
      </c>
      <c r="AM45" s="7">
        <v>40</v>
      </c>
    </row>
    <row r="46" spans="1:39" ht="63" x14ac:dyDescent="0.25">
      <c r="A46" s="217">
        <v>36</v>
      </c>
      <c r="B46" s="44">
        <v>570501</v>
      </c>
      <c r="C46" s="44" t="s">
        <v>450</v>
      </c>
      <c r="D46" s="44" t="s">
        <v>451</v>
      </c>
      <c r="E46" s="12" t="s">
        <v>675</v>
      </c>
      <c r="F46" s="23">
        <v>123</v>
      </c>
      <c r="G46" s="23">
        <v>121</v>
      </c>
      <c r="H46" s="189">
        <v>118</v>
      </c>
      <c r="I46" s="325">
        <v>118</v>
      </c>
      <c r="J46" s="23">
        <v>118</v>
      </c>
      <c r="K46" s="189">
        <v>110</v>
      </c>
      <c r="L46" s="218">
        <f t="shared" si="9"/>
        <v>110</v>
      </c>
      <c r="M46" s="189">
        <v>118</v>
      </c>
      <c r="N46" s="219">
        <f t="shared" si="14"/>
        <v>118</v>
      </c>
      <c r="O46" s="220">
        <v>118</v>
      </c>
      <c r="P46" s="220">
        <v>118</v>
      </c>
      <c r="Q46" s="332">
        <f t="shared" si="10"/>
        <v>118</v>
      </c>
      <c r="R46" s="332" t="b">
        <f t="shared" si="11"/>
        <v>0</v>
      </c>
      <c r="S46" s="332"/>
      <c r="T46" s="198">
        <f t="shared" si="1"/>
        <v>118</v>
      </c>
      <c r="U46" s="42"/>
      <c r="V46" s="100">
        <v>123</v>
      </c>
      <c r="W46" s="7">
        <v>121</v>
      </c>
      <c r="X46" s="7">
        <v>118</v>
      </c>
      <c r="Y46" s="7">
        <v>110</v>
      </c>
      <c r="Z46" s="7">
        <v>118</v>
      </c>
      <c r="AA46" s="7">
        <v>118</v>
      </c>
      <c r="AB46" s="7">
        <v>118</v>
      </c>
      <c r="AC46" s="112">
        <f t="shared" si="2"/>
        <v>0</v>
      </c>
      <c r="AD46" s="112">
        <f t="shared" si="3"/>
        <v>0</v>
      </c>
      <c r="AE46" s="112">
        <f t="shared" si="4"/>
        <v>0</v>
      </c>
      <c r="AF46" s="112">
        <f t="shared" si="5"/>
        <v>0</v>
      </c>
      <c r="AG46" s="112">
        <f t="shared" si="6"/>
        <v>0</v>
      </c>
      <c r="AH46" s="112">
        <f t="shared" si="7"/>
        <v>0</v>
      </c>
      <c r="AI46" s="112">
        <f t="shared" si="8"/>
        <v>0</v>
      </c>
      <c r="AK46" s="7">
        <f t="shared" si="12"/>
        <v>118</v>
      </c>
      <c r="AL46" s="7">
        <v>850501</v>
      </c>
      <c r="AM46" s="7">
        <v>3</v>
      </c>
    </row>
    <row r="47" spans="1:39" ht="63" x14ac:dyDescent="0.25">
      <c r="A47" s="217">
        <v>37</v>
      </c>
      <c r="B47" s="44">
        <v>580401</v>
      </c>
      <c r="C47" s="44" t="s">
        <v>452</v>
      </c>
      <c r="D47" s="44" t="s">
        <v>453</v>
      </c>
      <c r="E47" s="12" t="s">
        <v>676</v>
      </c>
      <c r="F47" s="23">
        <v>69</v>
      </c>
      <c r="G47" s="23">
        <v>69</v>
      </c>
      <c r="H47" s="189">
        <v>66</v>
      </c>
      <c r="I47" s="325">
        <v>65</v>
      </c>
      <c r="J47" s="23">
        <v>65</v>
      </c>
      <c r="K47" s="189">
        <v>62</v>
      </c>
      <c r="L47" s="218">
        <f t="shared" si="9"/>
        <v>63</v>
      </c>
      <c r="M47" s="222">
        <v>66</v>
      </c>
      <c r="N47" s="219">
        <v>66.400000000000006</v>
      </c>
      <c r="O47" s="220">
        <v>66</v>
      </c>
      <c r="P47" s="220">
        <v>66</v>
      </c>
      <c r="Q47" s="332">
        <f t="shared" si="10"/>
        <v>66</v>
      </c>
      <c r="R47" s="332" t="b">
        <f t="shared" si="11"/>
        <v>1</v>
      </c>
      <c r="S47" s="332"/>
      <c r="T47" s="198">
        <f t="shared" si="1"/>
        <v>66.5</v>
      </c>
      <c r="U47" s="42"/>
      <c r="V47" s="100">
        <v>69</v>
      </c>
      <c r="W47" s="7">
        <v>69</v>
      </c>
      <c r="X47" s="7">
        <v>66</v>
      </c>
      <c r="Y47" s="7">
        <v>62</v>
      </c>
      <c r="Z47" s="113">
        <v>66</v>
      </c>
      <c r="AA47" s="7">
        <v>66</v>
      </c>
      <c r="AB47" s="7">
        <v>66</v>
      </c>
      <c r="AC47" s="112">
        <f t="shared" si="2"/>
        <v>0</v>
      </c>
      <c r="AD47" s="112">
        <f t="shared" si="3"/>
        <v>0</v>
      </c>
      <c r="AE47" s="112">
        <f t="shared" si="4"/>
        <v>-1</v>
      </c>
      <c r="AF47" s="112">
        <f t="shared" si="5"/>
        <v>1</v>
      </c>
      <c r="AG47" s="112">
        <f t="shared" si="6"/>
        <v>0.40000000000000568</v>
      </c>
      <c r="AH47" s="112">
        <f t="shared" si="7"/>
        <v>0</v>
      </c>
      <c r="AI47" s="112">
        <f t="shared" si="8"/>
        <v>0</v>
      </c>
      <c r="AK47" s="7">
        <f t="shared" si="12"/>
        <v>65</v>
      </c>
      <c r="AL47" s="7">
        <v>860009</v>
      </c>
      <c r="AM47" s="7">
        <v>8</v>
      </c>
    </row>
    <row r="48" spans="1:39" ht="63" x14ac:dyDescent="0.25">
      <c r="A48" s="217">
        <v>38</v>
      </c>
      <c r="B48" s="44">
        <v>620401</v>
      </c>
      <c r="C48" s="44" t="s">
        <v>541</v>
      </c>
      <c r="D48" s="44" t="s">
        <v>542</v>
      </c>
      <c r="E48" s="12" t="s">
        <v>677</v>
      </c>
      <c r="F48" s="23">
        <v>26</v>
      </c>
      <c r="G48" s="23">
        <v>27</v>
      </c>
      <c r="H48" s="189">
        <v>32</v>
      </c>
      <c r="I48" s="325">
        <v>25</v>
      </c>
      <c r="J48" s="23">
        <v>25</v>
      </c>
      <c r="K48" s="333">
        <v>35</v>
      </c>
      <c r="L48" s="218">
        <f>ROUND((F48+G48+H48+K48)-(F48+G48+J48),1)-2</f>
        <v>40</v>
      </c>
      <c r="M48" s="189">
        <v>30</v>
      </c>
      <c r="N48" s="219">
        <f>ROUND((F48+G48+J48+L48)/4,0)</f>
        <v>30</v>
      </c>
      <c r="O48" s="220">
        <v>30</v>
      </c>
      <c r="P48" s="220">
        <v>30</v>
      </c>
      <c r="Q48" s="332">
        <f t="shared" si="10"/>
        <v>30</v>
      </c>
      <c r="R48" s="332" t="b">
        <f t="shared" si="11"/>
        <v>1</v>
      </c>
      <c r="S48" s="332">
        <f>L48-K48</f>
        <v>5</v>
      </c>
      <c r="T48" s="198">
        <f t="shared" si="1"/>
        <v>29.5</v>
      </c>
      <c r="U48" s="42"/>
      <c r="V48" s="100">
        <v>26</v>
      </c>
      <c r="W48" s="7">
        <v>27</v>
      </c>
      <c r="X48" s="7">
        <v>32</v>
      </c>
      <c r="Y48" s="7">
        <v>35</v>
      </c>
      <c r="Z48" s="7">
        <v>30</v>
      </c>
      <c r="AA48" s="7">
        <v>30</v>
      </c>
      <c r="AB48" s="7">
        <v>30</v>
      </c>
      <c r="AC48" s="112">
        <f t="shared" si="2"/>
        <v>0</v>
      </c>
      <c r="AD48" s="112">
        <f t="shared" si="3"/>
        <v>0</v>
      </c>
      <c r="AE48" s="112">
        <f t="shared" si="4"/>
        <v>-7</v>
      </c>
      <c r="AF48" s="112">
        <f t="shared" si="5"/>
        <v>5</v>
      </c>
      <c r="AG48" s="112">
        <f t="shared" si="6"/>
        <v>0</v>
      </c>
      <c r="AH48" s="112">
        <f t="shared" si="7"/>
        <v>0</v>
      </c>
      <c r="AI48" s="112">
        <f t="shared" si="8"/>
        <v>0</v>
      </c>
      <c r="AK48" s="7">
        <f t="shared" si="12"/>
        <v>25</v>
      </c>
      <c r="AL48" s="7">
        <v>880010</v>
      </c>
      <c r="AM48" s="7">
        <v>18</v>
      </c>
    </row>
    <row r="49" spans="1:39" ht="47.25" customHeight="1" x14ac:dyDescent="0.25">
      <c r="A49" s="217">
        <v>39</v>
      </c>
      <c r="B49" s="44">
        <v>930401</v>
      </c>
      <c r="C49" s="44" t="s">
        <v>510</v>
      </c>
      <c r="D49" s="44" t="s">
        <v>511</v>
      </c>
      <c r="E49" s="12" t="s">
        <v>678</v>
      </c>
      <c r="F49" s="23">
        <v>28</v>
      </c>
      <c r="G49" s="23">
        <v>30</v>
      </c>
      <c r="H49" s="189">
        <v>23</v>
      </c>
      <c r="I49" s="325">
        <v>31</v>
      </c>
      <c r="J49" s="23">
        <v>31</v>
      </c>
      <c r="K49" s="189">
        <v>12</v>
      </c>
      <c r="L49" s="218">
        <f t="shared" si="9"/>
        <v>4</v>
      </c>
      <c r="M49" s="189">
        <v>23</v>
      </c>
      <c r="N49" s="219">
        <f>ROUND((F49+G49+J49+L49)/4,0)</f>
        <v>23</v>
      </c>
      <c r="O49" s="220">
        <v>23</v>
      </c>
      <c r="P49" s="220">
        <v>23</v>
      </c>
      <c r="Q49" s="332">
        <f t="shared" si="10"/>
        <v>23</v>
      </c>
      <c r="R49" s="332" t="b">
        <f t="shared" si="11"/>
        <v>0</v>
      </c>
      <c r="S49" s="332"/>
      <c r="T49" s="198">
        <f t="shared" si="1"/>
        <v>23.25</v>
      </c>
      <c r="U49" s="42"/>
      <c r="V49" s="100">
        <v>28</v>
      </c>
      <c r="W49" s="7">
        <v>30</v>
      </c>
      <c r="X49" s="7">
        <v>23</v>
      </c>
      <c r="Y49" s="7">
        <v>12</v>
      </c>
      <c r="Z49" s="7">
        <v>23</v>
      </c>
      <c r="AA49" s="7">
        <v>23</v>
      </c>
      <c r="AB49" s="7">
        <v>23</v>
      </c>
      <c r="AC49" s="112">
        <f t="shared" si="2"/>
        <v>0</v>
      </c>
      <c r="AD49" s="112">
        <f t="shared" si="3"/>
        <v>0</v>
      </c>
      <c r="AE49" s="112">
        <f t="shared" si="4"/>
        <v>8</v>
      </c>
      <c r="AF49" s="112">
        <f t="shared" si="5"/>
        <v>-8</v>
      </c>
      <c r="AG49" s="112">
        <f t="shared" si="6"/>
        <v>0</v>
      </c>
      <c r="AH49" s="112">
        <f t="shared" si="7"/>
        <v>0</v>
      </c>
      <c r="AI49" s="112">
        <f t="shared" si="8"/>
        <v>0</v>
      </c>
      <c r="AK49" s="7">
        <f t="shared" si="12"/>
        <v>31</v>
      </c>
      <c r="AL49" s="7">
        <v>880501</v>
      </c>
      <c r="AM49" s="7">
        <v>31</v>
      </c>
    </row>
    <row r="50" spans="1:39" ht="47.25" x14ac:dyDescent="0.25">
      <c r="A50" s="217">
        <v>40</v>
      </c>
      <c r="B50" s="44">
        <v>940402</v>
      </c>
      <c r="C50" s="44" t="s">
        <v>512</v>
      </c>
      <c r="D50" s="44" t="s">
        <v>513</v>
      </c>
      <c r="E50" s="12" t="s">
        <v>679</v>
      </c>
      <c r="F50" s="23">
        <v>46</v>
      </c>
      <c r="G50" s="23">
        <v>45</v>
      </c>
      <c r="H50" s="189">
        <v>60</v>
      </c>
      <c r="I50" s="325">
        <v>47</v>
      </c>
      <c r="J50" s="23">
        <v>47</v>
      </c>
      <c r="K50" s="333">
        <v>89</v>
      </c>
      <c r="L50" s="218">
        <f>ROUND((F50+G50+H50+K50)-(F50+G50+J50),1)-2</f>
        <v>100</v>
      </c>
      <c r="M50" s="189">
        <v>60</v>
      </c>
      <c r="N50" s="219">
        <v>59.4</v>
      </c>
      <c r="O50" s="220">
        <v>60</v>
      </c>
      <c r="P50" s="220">
        <v>60</v>
      </c>
      <c r="Q50" s="332">
        <f t="shared" si="10"/>
        <v>59</v>
      </c>
      <c r="R50" s="332" t="b">
        <f t="shared" si="11"/>
        <v>1</v>
      </c>
      <c r="S50" s="332">
        <f>L50-K50</f>
        <v>11</v>
      </c>
      <c r="T50" s="198">
        <f t="shared" si="1"/>
        <v>59.5</v>
      </c>
      <c r="U50" s="42"/>
      <c r="V50" s="100">
        <v>46</v>
      </c>
      <c r="W50" s="7">
        <v>45</v>
      </c>
      <c r="X50" s="7">
        <v>60</v>
      </c>
      <c r="Y50" s="7">
        <v>89</v>
      </c>
      <c r="Z50" s="7">
        <v>60</v>
      </c>
      <c r="AA50" s="7">
        <v>60</v>
      </c>
      <c r="AB50" s="7">
        <v>60</v>
      </c>
      <c r="AC50" s="112">
        <f t="shared" si="2"/>
        <v>0</v>
      </c>
      <c r="AD50" s="112">
        <f t="shared" si="3"/>
        <v>0</v>
      </c>
      <c r="AE50" s="112">
        <f t="shared" si="4"/>
        <v>-13</v>
      </c>
      <c r="AF50" s="112">
        <f t="shared" si="5"/>
        <v>11</v>
      </c>
      <c r="AG50" s="112">
        <f t="shared" si="6"/>
        <v>-0.60000000000000142</v>
      </c>
      <c r="AH50" s="112">
        <f t="shared" si="7"/>
        <v>0</v>
      </c>
      <c r="AI50" s="112">
        <f t="shared" si="8"/>
        <v>0</v>
      </c>
      <c r="AK50" s="7">
        <f t="shared" si="12"/>
        <v>47</v>
      </c>
      <c r="AL50" s="7">
        <v>890011</v>
      </c>
      <c r="AM50" s="7">
        <v>8</v>
      </c>
    </row>
    <row r="51" spans="1:39" ht="63" x14ac:dyDescent="0.25">
      <c r="A51" s="217">
        <v>41</v>
      </c>
      <c r="B51" s="44">
        <v>880501</v>
      </c>
      <c r="C51" s="44" t="s">
        <v>499</v>
      </c>
      <c r="D51" s="44" t="s">
        <v>500</v>
      </c>
      <c r="E51" s="12" t="s">
        <v>669</v>
      </c>
      <c r="F51" s="23">
        <v>32</v>
      </c>
      <c r="G51" s="23">
        <v>32</v>
      </c>
      <c r="H51" s="189">
        <v>32</v>
      </c>
      <c r="I51" s="325">
        <v>31</v>
      </c>
      <c r="J51" s="23">
        <v>31</v>
      </c>
      <c r="K51" s="189">
        <v>32</v>
      </c>
      <c r="L51" s="218">
        <f t="shared" si="9"/>
        <v>33</v>
      </c>
      <c r="M51" s="189">
        <v>32</v>
      </c>
      <c r="N51" s="219">
        <f>ROUND((F51+G51+J51+L51)/4,0)</f>
        <v>32</v>
      </c>
      <c r="O51" s="220">
        <v>32</v>
      </c>
      <c r="P51" s="220">
        <v>32</v>
      </c>
      <c r="Q51" s="332">
        <f t="shared" si="10"/>
        <v>32</v>
      </c>
      <c r="R51" s="332" t="b">
        <f t="shared" si="11"/>
        <v>1</v>
      </c>
      <c r="S51" s="332">
        <f>L51-K51</f>
        <v>1</v>
      </c>
      <c r="T51" s="198">
        <f t="shared" si="1"/>
        <v>32</v>
      </c>
      <c r="U51" s="42"/>
      <c r="V51" s="100">
        <v>32</v>
      </c>
      <c r="W51" s="7">
        <v>32</v>
      </c>
      <c r="X51" s="7">
        <v>32</v>
      </c>
      <c r="Y51" s="7">
        <v>32</v>
      </c>
      <c r="Z51" s="7">
        <v>32</v>
      </c>
      <c r="AA51" s="7">
        <v>32</v>
      </c>
      <c r="AB51" s="7">
        <v>32</v>
      </c>
      <c r="AC51" s="112">
        <f t="shared" si="2"/>
        <v>0</v>
      </c>
      <c r="AD51" s="112">
        <f t="shared" si="3"/>
        <v>0</v>
      </c>
      <c r="AE51" s="112">
        <f t="shared" si="4"/>
        <v>-1</v>
      </c>
      <c r="AF51" s="112">
        <f t="shared" si="5"/>
        <v>1</v>
      </c>
      <c r="AG51" s="112">
        <f t="shared" si="6"/>
        <v>0</v>
      </c>
      <c r="AH51" s="112">
        <f t="shared" si="7"/>
        <v>0</v>
      </c>
      <c r="AI51" s="112">
        <f t="shared" si="8"/>
        <v>0</v>
      </c>
      <c r="AK51" s="7">
        <f t="shared" si="12"/>
        <v>31</v>
      </c>
      <c r="AL51" s="7">
        <v>920401</v>
      </c>
      <c r="AM51" s="7">
        <v>100</v>
      </c>
    </row>
    <row r="52" spans="1:39" ht="63" x14ac:dyDescent="0.25">
      <c r="A52" s="217">
        <v>42</v>
      </c>
      <c r="B52" s="44">
        <v>630501</v>
      </c>
      <c r="C52" s="44" t="s">
        <v>547</v>
      </c>
      <c r="D52" s="44" t="s">
        <v>548</v>
      </c>
      <c r="E52" s="12" t="s">
        <v>670</v>
      </c>
      <c r="F52" s="23">
        <v>23</v>
      </c>
      <c r="G52" s="23">
        <v>26</v>
      </c>
      <c r="H52" s="189">
        <v>25</v>
      </c>
      <c r="I52" s="325">
        <v>22</v>
      </c>
      <c r="J52" s="23">
        <v>22</v>
      </c>
      <c r="K52" s="189">
        <v>26</v>
      </c>
      <c r="L52" s="218">
        <f t="shared" si="9"/>
        <v>29</v>
      </c>
      <c r="M52" s="189">
        <v>25</v>
      </c>
      <c r="N52" s="219">
        <f>ROUND((F52+G52+J52+L52)/4,0)</f>
        <v>25</v>
      </c>
      <c r="O52" s="220">
        <v>25</v>
      </c>
      <c r="P52" s="220">
        <v>25</v>
      </c>
      <c r="Q52" s="332">
        <f t="shared" si="10"/>
        <v>25</v>
      </c>
      <c r="R52" s="332" t="b">
        <f t="shared" si="11"/>
        <v>1</v>
      </c>
      <c r="S52" s="332">
        <f>L52-K52</f>
        <v>3</v>
      </c>
      <c r="T52" s="198">
        <f t="shared" si="1"/>
        <v>25</v>
      </c>
      <c r="U52" s="42"/>
      <c r="V52" s="100">
        <v>23</v>
      </c>
      <c r="W52" s="7">
        <v>26</v>
      </c>
      <c r="X52" s="7">
        <v>25</v>
      </c>
      <c r="Y52" s="7">
        <v>26</v>
      </c>
      <c r="Z52" s="7">
        <v>25</v>
      </c>
      <c r="AA52" s="7">
        <v>25</v>
      </c>
      <c r="AB52" s="7">
        <v>25</v>
      </c>
      <c r="AC52" s="112">
        <f t="shared" si="2"/>
        <v>0</v>
      </c>
      <c r="AD52" s="112">
        <f t="shared" si="3"/>
        <v>0</v>
      </c>
      <c r="AE52" s="112">
        <f t="shared" si="4"/>
        <v>-3</v>
      </c>
      <c r="AF52" s="112">
        <f t="shared" si="5"/>
        <v>3</v>
      </c>
      <c r="AG52" s="112">
        <f t="shared" si="6"/>
        <v>0</v>
      </c>
      <c r="AH52" s="112">
        <f t="shared" si="7"/>
        <v>0</v>
      </c>
      <c r="AI52" s="112">
        <f t="shared" si="8"/>
        <v>0</v>
      </c>
      <c r="AK52" s="7">
        <f t="shared" si="12"/>
        <v>22</v>
      </c>
      <c r="AL52" s="7">
        <v>930401</v>
      </c>
      <c r="AM52" s="7">
        <v>31</v>
      </c>
    </row>
    <row r="53" spans="1:39" ht="63" x14ac:dyDescent="0.25">
      <c r="A53" s="217">
        <v>43</v>
      </c>
      <c r="B53" s="44">
        <v>740501</v>
      </c>
      <c r="C53" s="44" t="s">
        <v>549</v>
      </c>
      <c r="D53" s="44" t="s">
        <v>550</v>
      </c>
      <c r="E53" s="12" t="s">
        <v>671</v>
      </c>
      <c r="F53" s="23">
        <v>39</v>
      </c>
      <c r="G53" s="23">
        <v>33</v>
      </c>
      <c r="H53" s="189">
        <v>22</v>
      </c>
      <c r="I53" s="325">
        <v>26</v>
      </c>
      <c r="J53" s="23">
        <v>26</v>
      </c>
      <c r="K53" s="331">
        <v>0</v>
      </c>
      <c r="L53" s="218">
        <v>0</v>
      </c>
      <c r="M53" s="189">
        <v>24</v>
      </c>
      <c r="N53" s="219">
        <f>ROUND((F53+G53+J53+L53)/4,0)</f>
        <v>25</v>
      </c>
      <c r="O53" s="220">
        <v>24</v>
      </c>
      <c r="P53" s="220">
        <v>24</v>
      </c>
      <c r="Q53" s="332">
        <f t="shared" si="10"/>
        <v>25</v>
      </c>
      <c r="R53" s="332" t="b">
        <f t="shared" si="11"/>
        <v>0</v>
      </c>
      <c r="S53" s="332"/>
      <c r="T53" s="198">
        <f t="shared" si="1"/>
        <v>24.5</v>
      </c>
      <c r="U53" s="42"/>
      <c r="V53" s="100">
        <v>39</v>
      </c>
      <c r="W53" s="7">
        <v>33</v>
      </c>
      <c r="X53" s="7">
        <v>22</v>
      </c>
      <c r="Y53" s="7">
        <v>0</v>
      </c>
      <c r="Z53" s="7">
        <v>24</v>
      </c>
      <c r="AA53" s="7">
        <v>24</v>
      </c>
      <c r="AB53" s="7">
        <v>24</v>
      </c>
      <c r="AC53" s="112">
        <f t="shared" si="2"/>
        <v>0</v>
      </c>
      <c r="AD53" s="112">
        <f t="shared" si="3"/>
        <v>0</v>
      </c>
      <c r="AE53" s="112">
        <f t="shared" si="4"/>
        <v>4</v>
      </c>
      <c r="AF53" s="112">
        <f t="shared" si="5"/>
        <v>0</v>
      </c>
      <c r="AG53" s="112">
        <f t="shared" si="6"/>
        <v>1</v>
      </c>
      <c r="AH53" s="112">
        <f t="shared" si="7"/>
        <v>0</v>
      </c>
      <c r="AI53" s="112">
        <f t="shared" si="8"/>
        <v>0</v>
      </c>
      <c r="AK53" s="7">
        <f t="shared" si="12"/>
        <v>26</v>
      </c>
      <c r="AL53" s="7">
        <v>940401</v>
      </c>
      <c r="AM53" s="7">
        <v>69</v>
      </c>
    </row>
    <row r="54" spans="1:39" ht="47.25" x14ac:dyDescent="0.25">
      <c r="A54" s="217">
        <v>44</v>
      </c>
      <c r="B54" s="44">
        <v>830501</v>
      </c>
      <c r="C54" s="44" t="s">
        <v>551</v>
      </c>
      <c r="D54" s="44" t="s">
        <v>552</v>
      </c>
      <c r="E54" s="45" t="s">
        <v>672</v>
      </c>
      <c r="F54" s="23">
        <v>29</v>
      </c>
      <c r="G54" s="23">
        <v>35</v>
      </c>
      <c r="H54" s="189">
        <v>26</v>
      </c>
      <c r="I54" s="325">
        <v>31</v>
      </c>
      <c r="J54" s="23">
        <v>31</v>
      </c>
      <c r="K54" s="189">
        <v>12</v>
      </c>
      <c r="L54" s="218">
        <f t="shared" si="9"/>
        <v>7</v>
      </c>
      <c r="M54" s="222">
        <v>25</v>
      </c>
      <c r="N54" s="219">
        <v>25.4</v>
      </c>
      <c r="O54" s="220">
        <v>25</v>
      </c>
      <c r="P54" s="220">
        <v>25</v>
      </c>
      <c r="Q54" s="332">
        <f t="shared" si="10"/>
        <v>25</v>
      </c>
      <c r="R54" s="332" t="b">
        <f t="shared" si="11"/>
        <v>0</v>
      </c>
      <c r="S54" s="332"/>
      <c r="T54" s="198">
        <f t="shared" si="1"/>
        <v>25.5</v>
      </c>
      <c r="U54" s="42"/>
      <c r="V54" s="100">
        <v>29</v>
      </c>
      <c r="W54" s="7">
        <v>35</v>
      </c>
      <c r="X54" s="7">
        <v>26</v>
      </c>
      <c r="Y54" s="7">
        <v>12</v>
      </c>
      <c r="Z54" s="113">
        <v>25</v>
      </c>
      <c r="AA54" s="7">
        <v>25</v>
      </c>
      <c r="AB54" s="7">
        <v>25</v>
      </c>
      <c r="AC54" s="112">
        <f t="shared" si="2"/>
        <v>0</v>
      </c>
      <c r="AD54" s="112">
        <f t="shared" si="3"/>
        <v>0</v>
      </c>
      <c r="AE54" s="112">
        <f t="shared" si="4"/>
        <v>5</v>
      </c>
      <c r="AF54" s="112">
        <f t="shared" si="5"/>
        <v>-5</v>
      </c>
      <c r="AG54" s="112">
        <f t="shared" si="6"/>
        <v>0.39999999999999858</v>
      </c>
      <c r="AH54" s="112">
        <f t="shared" si="7"/>
        <v>0</v>
      </c>
      <c r="AI54" s="112">
        <f t="shared" si="8"/>
        <v>0</v>
      </c>
      <c r="AK54" s="7">
        <f t="shared" si="12"/>
        <v>31</v>
      </c>
      <c r="AL54" s="7">
        <v>940402</v>
      </c>
      <c r="AM54" s="7">
        <v>47</v>
      </c>
    </row>
    <row r="55" spans="1:39" ht="47.25" x14ac:dyDescent="0.25">
      <c r="A55" s="217">
        <v>45</v>
      </c>
      <c r="B55" s="44">
        <v>850501</v>
      </c>
      <c r="C55" s="44" t="s">
        <v>553</v>
      </c>
      <c r="D55" s="44" t="s">
        <v>554</v>
      </c>
      <c r="E55" s="12" t="s">
        <v>673</v>
      </c>
      <c r="F55" s="23">
        <v>34</v>
      </c>
      <c r="G55" s="23">
        <v>35</v>
      </c>
      <c r="H55" s="189">
        <v>32</v>
      </c>
      <c r="I55" s="325">
        <v>32</v>
      </c>
      <c r="J55" s="23">
        <v>32</v>
      </c>
      <c r="K55" s="189">
        <v>27</v>
      </c>
      <c r="L55" s="218">
        <f t="shared" si="9"/>
        <v>27</v>
      </c>
      <c r="M55" s="189">
        <v>32</v>
      </c>
      <c r="N55" s="219">
        <f>ROUND((F55+G55+J55+L55)/4,0)</f>
        <v>32</v>
      </c>
      <c r="O55" s="220">
        <v>32</v>
      </c>
      <c r="P55" s="220">
        <v>32</v>
      </c>
      <c r="Q55" s="332">
        <f t="shared" si="10"/>
        <v>32</v>
      </c>
      <c r="R55" s="332" t="b">
        <f t="shared" si="11"/>
        <v>0</v>
      </c>
      <c r="S55" s="332">
        <f>L55-K55</f>
        <v>0</v>
      </c>
      <c r="T55" s="198">
        <f t="shared" si="1"/>
        <v>32</v>
      </c>
      <c r="U55" s="42"/>
      <c r="V55" s="100">
        <v>34</v>
      </c>
      <c r="W55" s="7">
        <v>35</v>
      </c>
      <c r="X55" s="7">
        <v>32</v>
      </c>
      <c r="Y55" s="7">
        <v>27</v>
      </c>
      <c r="Z55" s="7">
        <v>32</v>
      </c>
      <c r="AA55" s="7">
        <v>32</v>
      </c>
      <c r="AB55" s="7">
        <v>32</v>
      </c>
      <c r="AC55" s="112">
        <f t="shared" si="2"/>
        <v>0</v>
      </c>
      <c r="AD55" s="112">
        <f t="shared" si="3"/>
        <v>0</v>
      </c>
      <c r="AE55" s="112">
        <f t="shared" si="4"/>
        <v>0</v>
      </c>
      <c r="AF55" s="112">
        <f t="shared" si="5"/>
        <v>0</v>
      </c>
      <c r="AG55" s="112">
        <f t="shared" si="6"/>
        <v>0</v>
      </c>
      <c r="AH55" s="112">
        <f t="shared" si="7"/>
        <v>0</v>
      </c>
      <c r="AI55" s="112">
        <f t="shared" si="8"/>
        <v>0</v>
      </c>
      <c r="AK55" s="7">
        <f t="shared" si="12"/>
        <v>3</v>
      </c>
      <c r="AL55" s="7">
        <v>940403</v>
      </c>
      <c r="AM55" s="7">
        <v>177</v>
      </c>
    </row>
    <row r="56" spans="1:39" ht="47.25" customHeight="1" x14ac:dyDescent="0.25">
      <c r="A56" s="217">
        <v>46</v>
      </c>
      <c r="B56" s="44">
        <v>940502</v>
      </c>
      <c r="C56" s="44" t="s">
        <v>555</v>
      </c>
      <c r="D56" s="44" t="s">
        <v>556</v>
      </c>
      <c r="E56" s="12" t="s">
        <v>674</v>
      </c>
      <c r="F56" s="23">
        <v>122</v>
      </c>
      <c r="G56" s="23">
        <v>132</v>
      </c>
      <c r="H56" s="189">
        <v>130</v>
      </c>
      <c r="I56" s="325">
        <v>130</v>
      </c>
      <c r="J56" s="23">
        <v>130</v>
      </c>
      <c r="K56" s="189">
        <v>136</v>
      </c>
      <c r="L56" s="218">
        <f t="shared" si="9"/>
        <v>136</v>
      </c>
      <c r="M56" s="189">
        <v>130</v>
      </c>
      <c r="N56" s="219">
        <f>ROUND((F56+G56+J56+L56)/4,0)</f>
        <v>130</v>
      </c>
      <c r="O56" s="220">
        <v>130</v>
      </c>
      <c r="P56" s="220">
        <v>130</v>
      </c>
      <c r="Q56" s="332">
        <f t="shared" si="10"/>
        <v>130</v>
      </c>
      <c r="R56" s="332" t="b">
        <f t="shared" si="11"/>
        <v>0</v>
      </c>
      <c r="S56" s="332"/>
      <c r="T56" s="198">
        <f t="shared" si="1"/>
        <v>130</v>
      </c>
      <c r="U56" s="42"/>
      <c r="V56" s="100">
        <v>122</v>
      </c>
      <c r="W56" s="7">
        <v>132</v>
      </c>
      <c r="X56" s="7">
        <v>130</v>
      </c>
      <c r="Y56" s="7">
        <v>136</v>
      </c>
      <c r="Z56" s="7">
        <v>130</v>
      </c>
      <c r="AA56" s="7">
        <v>130</v>
      </c>
      <c r="AB56" s="7">
        <v>130</v>
      </c>
      <c r="AC56" s="112">
        <f t="shared" si="2"/>
        <v>0</v>
      </c>
      <c r="AD56" s="112">
        <f t="shared" si="3"/>
        <v>0</v>
      </c>
      <c r="AE56" s="112">
        <f t="shared" si="4"/>
        <v>0</v>
      </c>
      <c r="AF56" s="112">
        <f t="shared" si="5"/>
        <v>0</v>
      </c>
      <c r="AG56" s="112">
        <f t="shared" si="6"/>
        <v>0</v>
      </c>
      <c r="AH56" s="112">
        <f t="shared" si="7"/>
        <v>0</v>
      </c>
      <c r="AI56" s="112">
        <f t="shared" si="8"/>
        <v>0</v>
      </c>
      <c r="AK56" s="7">
        <f t="shared" si="12"/>
        <v>130</v>
      </c>
      <c r="AL56" s="7">
        <v>940502</v>
      </c>
      <c r="AM56" s="7">
        <v>130</v>
      </c>
    </row>
    <row r="57" spans="1:39" x14ac:dyDescent="0.25">
      <c r="A57" s="224"/>
      <c r="B57" s="224"/>
      <c r="C57" s="224"/>
      <c r="D57" s="224"/>
      <c r="E57" s="196" t="s">
        <v>7</v>
      </c>
      <c r="F57" s="23">
        <f t="shared" ref="F57:M57" si="15">SUM(F11:F56)</f>
        <v>2567</v>
      </c>
      <c r="G57" s="23">
        <f t="shared" si="15"/>
        <v>2585</v>
      </c>
      <c r="H57" s="191">
        <f t="shared" si="15"/>
        <v>2525</v>
      </c>
      <c r="I57" s="325">
        <f t="shared" si="15"/>
        <v>2508</v>
      </c>
      <c r="J57" s="23">
        <f t="shared" si="15"/>
        <v>2508</v>
      </c>
      <c r="K57" s="189">
        <f t="shared" si="15"/>
        <v>2539</v>
      </c>
      <c r="L57" s="218">
        <f t="shared" si="15"/>
        <v>2556</v>
      </c>
      <c r="M57" s="225">
        <f t="shared" si="15"/>
        <v>2554</v>
      </c>
      <c r="N57" s="219">
        <f>ROUND((F57+G57+J57+L57)/4,0)</f>
        <v>2554</v>
      </c>
      <c r="O57" s="87">
        <f>SUM(O11:O56)</f>
        <v>2554</v>
      </c>
      <c r="P57" s="87">
        <f>SUM(P11:P56)</f>
        <v>2554</v>
      </c>
      <c r="Q57" s="332">
        <f>SUM(Q11:Q56)</f>
        <v>2554</v>
      </c>
      <c r="R57" s="332"/>
      <c r="S57" s="109"/>
      <c r="T57" s="198"/>
      <c r="U57" s="42"/>
      <c r="V57" s="100">
        <f>SUM(V11:V56)</f>
        <v>2567</v>
      </c>
      <c r="W57" s="100">
        <f t="shared" ref="W57:AB57" si="16">SUM(W11:W56)</f>
        <v>2585</v>
      </c>
      <c r="X57" s="100">
        <f t="shared" si="16"/>
        <v>2525</v>
      </c>
      <c r="Y57" s="100">
        <f t="shared" si="16"/>
        <v>2539</v>
      </c>
      <c r="Z57" s="114">
        <f t="shared" si="16"/>
        <v>2554</v>
      </c>
      <c r="AA57" s="100">
        <f t="shared" si="16"/>
        <v>2554</v>
      </c>
      <c r="AB57" s="100">
        <f t="shared" si="16"/>
        <v>2554</v>
      </c>
      <c r="AC57" s="112">
        <f t="shared" si="2"/>
        <v>0</v>
      </c>
      <c r="AD57" s="112">
        <f t="shared" si="3"/>
        <v>0</v>
      </c>
      <c r="AE57" s="112">
        <f t="shared" si="4"/>
        <v>-17</v>
      </c>
      <c r="AF57" s="112">
        <f t="shared" si="5"/>
        <v>17</v>
      </c>
      <c r="AG57" s="112">
        <f t="shared" si="6"/>
        <v>0</v>
      </c>
      <c r="AH57" s="112">
        <f t="shared" si="7"/>
        <v>0</v>
      </c>
      <c r="AI57" s="112">
        <f t="shared" si="8"/>
        <v>0</v>
      </c>
      <c r="AM57" s="7">
        <v>2479</v>
      </c>
    </row>
    <row r="58" spans="1:39" x14ac:dyDescent="0.25">
      <c r="T58" s="7"/>
      <c r="U58" s="3"/>
      <c r="AC58" s="100"/>
      <c r="AG58" s="100"/>
      <c r="AH58" s="100"/>
      <c r="AI58" s="100"/>
    </row>
    <row r="59" spans="1:39" x14ac:dyDescent="0.25">
      <c r="T59" s="7"/>
      <c r="U59" s="3"/>
    </row>
    <row r="60" spans="1:39" x14ac:dyDescent="0.25">
      <c r="A60" s="357" t="s">
        <v>8</v>
      </c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17"/>
      <c r="T60" s="7"/>
      <c r="U60" s="3"/>
    </row>
    <row r="61" spans="1:39" x14ac:dyDescent="0.25">
      <c r="T61" s="7"/>
      <c r="U61" s="3"/>
    </row>
    <row r="62" spans="1:39" x14ac:dyDescent="0.25">
      <c r="T62" s="7"/>
      <c r="U62" s="3"/>
    </row>
    <row r="63" spans="1:39" x14ac:dyDescent="0.25">
      <c r="T63" s="7"/>
      <c r="U63" s="3"/>
    </row>
    <row r="64" spans="1:39" x14ac:dyDescent="0.25">
      <c r="T64" s="7"/>
      <c r="U64" s="3"/>
    </row>
    <row r="65" spans="20:21" x14ac:dyDescent="0.25">
      <c r="T65" s="7"/>
      <c r="U65" s="3"/>
    </row>
    <row r="66" spans="20:21" x14ac:dyDescent="0.25">
      <c r="T66" s="7"/>
      <c r="U66" s="3"/>
    </row>
    <row r="67" spans="20:21" x14ac:dyDescent="0.25">
      <c r="T67" s="7"/>
      <c r="U67" s="3"/>
    </row>
    <row r="68" spans="20:21" x14ac:dyDescent="0.25">
      <c r="T68" s="7"/>
      <c r="U68" s="3"/>
    </row>
    <row r="69" spans="20:21" x14ac:dyDescent="0.25">
      <c r="T69" s="7"/>
      <c r="U69" s="3"/>
    </row>
    <row r="70" spans="20:21" x14ac:dyDescent="0.25">
      <c r="T70" s="7"/>
      <c r="U70" s="3"/>
    </row>
    <row r="71" spans="20:21" x14ac:dyDescent="0.25">
      <c r="T71" s="7"/>
      <c r="U71" s="3"/>
    </row>
    <row r="72" spans="20:21" x14ac:dyDescent="0.25">
      <c r="T72" s="7"/>
      <c r="U72" s="3"/>
    </row>
    <row r="73" spans="20:21" x14ac:dyDescent="0.25">
      <c r="T73" s="7"/>
      <c r="U73" s="3"/>
    </row>
    <row r="74" spans="20:21" x14ac:dyDescent="0.25">
      <c r="T74" s="7"/>
      <c r="U74" s="3"/>
    </row>
    <row r="75" spans="20:21" x14ac:dyDescent="0.25">
      <c r="T75" s="7"/>
      <c r="U75" s="3"/>
    </row>
    <row r="76" spans="20:21" x14ac:dyDescent="0.25">
      <c r="T76" s="7"/>
      <c r="U76" s="3"/>
    </row>
    <row r="77" spans="20:21" x14ac:dyDescent="0.25">
      <c r="T77" s="7"/>
      <c r="U77" s="3"/>
    </row>
    <row r="78" spans="20:21" x14ac:dyDescent="0.25">
      <c r="T78" s="7"/>
      <c r="U78" s="3"/>
    </row>
    <row r="79" spans="20:21" x14ac:dyDescent="0.25">
      <c r="T79" s="7"/>
      <c r="U79" s="3"/>
    </row>
    <row r="80" spans="20:21" x14ac:dyDescent="0.25">
      <c r="T80" s="7"/>
    </row>
    <row r="81" spans="20:20" x14ac:dyDescent="0.25">
      <c r="T81" s="7"/>
    </row>
    <row r="82" spans="20:20" x14ac:dyDescent="0.25">
      <c r="T82" s="7"/>
    </row>
    <row r="83" spans="20:20" x14ac:dyDescent="0.25">
      <c r="T83" s="7"/>
    </row>
    <row r="84" spans="20:20" x14ac:dyDescent="0.25">
      <c r="T84" s="7"/>
    </row>
    <row r="85" spans="20:20" x14ac:dyDescent="0.25">
      <c r="T85" s="7"/>
    </row>
    <row r="86" spans="20:20" x14ac:dyDescent="0.25">
      <c r="T86" s="7"/>
    </row>
    <row r="87" spans="20:20" x14ac:dyDescent="0.25">
      <c r="T87" s="7"/>
    </row>
    <row r="88" spans="20:20" x14ac:dyDescent="0.25">
      <c r="T88" s="7"/>
    </row>
    <row r="89" spans="20:20" x14ac:dyDescent="0.25">
      <c r="T89" s="7"/>
    </row>
    <row r="90" spans="20:20" x14ac:dyDescent="0.25">
      <c r="T90" s="7"/>
    </row>
    <row r="91" spans="20:20" x14ac:dyDescent="0.25">
      <c r="T91" s="7"/>
    </row>
    <row r="92" spans="20:20" x14ac:dyDescent="0.25">
      <c r="T92" s="7"/>
    </row>
    <row r="93" spans="20:20" x14ac:dyDescent="0.25">
      <c r="T93" s="7"/>
    </row>
    <row r="94" spans="20:20" x14ac:dyDescent="0.25">
      <c r="T94" s="7"/>
    </row>
    <row r="95" spans="20:20" x14ac:dyDescent="0.25">
      <c r="T95" s="7"/>
    </row>
    <row r="96" spans="20:20" x14ac:dyDescent="0.25">
      <c r="T96" s="7"/>
    </row>
    <row r="97" spans="20:20" x14ac:dyDescent="0.25">
      <c r="T97" s="7"/>
    </row>
    <row r="98" spans="20:20" x14ac:dyDescent="0.25">
      <c r="T98" s="7"/>
    </row>
    <row r="99" spans="20:20" x14ac:dyDescent="0.25">
      <c r="T99" s="7"/>
    </row>
    <row r="100" spans="20:20" x14ac:dyDescent="0.25">
      <c r="T100" s="7"/>
    </row>
    <row r="101" spans="20:20" x14ac:dyDescent="0.25">
      <c r="T101" s="7"/>
    </row>
    <row r="102" spans="20:20" x14ac:dyDescent="0.25">
      <c r="T102" s="7"/>
    </row>
    <row r="103" spans="20:20" x14ac:dyDescent="0.25">
      <c r="T103" s="7"/>
    </row>
  </sheetData>
  <sheetProtection selectLockedCells="1" selectUnlockedCells="1"/>
  <autoFilter ref="A9:T57"/>
  <mergeCells count="7">
    <mergeCell ref="A60:M60"/>
    <mergeCell ref="A7:P7"/>
    <mergeCell ref="A9:A10"/>
    <mergeCell ref="B9:B10"/>
    <mergeCell ref="C9:C10"/>
    <mergeCell ref="D9:D10"/>
    <mergeCell ref="E9:E10"/>
  </mergeCells>
  <pageMargins left="0.78749999999999998" right="0.39374999999999999" top="0.74791666666666667" bottom="0.39374999999999999" header="0.51180555555555551" footer="0.51180555555555551"/>
  <pageSetup paperSize="9" scale="60" firstPageNumber="0" fitToHeight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486"/>
  <sheetViews>
    <sheetView view="pageBreakPreview" topLeftCell="A22" zoomScaleNormal="100" zoomScaleSheetLayoutView="100" workbookViewId="0">
      <selection activeCell="F23" sqref="F23"/>
    </sheetView>
  </sheetViews>
  <sheetFormatPr defaultColWidth="9.140625" defaultRowHeight="15" x14ac:dyDescent="0.25"/>
  <cols>
    <col min="1" max="1" width="4.42578125" style="4" customWidth="1"/>
    <col min="2" max="2" width="33.42578125" style="234" customWidth="1"/>
    <col min="3" max="3" width="10.42578125" style="234" customWidth="1"/>
    <col min="4" max="4" width="25.140625" style="234" customWidth="1"/>
    <col min="5" max="5" width="9.140625" style="234"/>
    <col min="6" max="6" width="17.28515625" style="234" customWidth="1"/>
    <col min="7" max="7" width="8.7109375" style="234" customWidth="1"/>
    <col min="8" max="8" width="9.140625" style="234"/>
    <col min="9" max="10" width="9.140625" style="34" hidden="1" customWidth="1"/>
    <col min="11" max="11" width="9.28515625" style="34" customWidth="1"/>
    <col min="12" max="12" width="9.28515625" style="34" hidden="1" customWidth="1"/>
    <col min="13" max="13" width="9.42578125" style="234" customWidth="1"/>
    <col min="14" max="14" width="7" style="34" hidden="1" customWidth="1"/>
    <col min="15" max="15" width="8.5703125" style="234" customWidth="1"/>
    <col min="16" max="17" width="8.5703125" style="252" customWidth="1"/>
    <col min="18" max="18" width="11.85546875" style="252" hidden="1" customWidth="1"/>
    <col min="19" max="19" width="8.5703125" style="111" hidden="1" customWidth="1"/>
    <col min="20" max="20" width="9.140625" style="7" hidden="1" customWidth="1"/>
    <col min="21" max="21" width="9.140625" style="4" hidden="1" customWidth="1"/>
    <col min="22" max="29" width="9.140625" style="21" hidden="1" customWidth="1"/>
    <col min="30" max="33" width="9.140625" style="4" hidden="1" customWidth="1"/>
    <col min="34" max="34" width="9.140625" style="4" customWidth="1"/>
    <col min="35" max="36" width="9.140625" style="4" hidden="1" customWidth="1"/>
    <col min="37" max="37" width="9.140625" style="21" hidden="1" customWidth="1"/>
    <col min="38" max="38" width="73.85546875" style="21" hidden="1" customWidth="1"/>
    <col min="39" max="39" width="80.28515625" style="21" hidden="1" customWidth="1"/>
    <col min="40" max="40" width="8.5703125" style="21" hidden="1" customWidth="1"/>
    <col min="41" max="41" width="16.85546875" style="21" hidden="1" customWidth="1"/>
    <col min="42" max="43" width="9.140625" style="21" hidden="1" customWidth="1"/>
    <col min="44" max="16384" width="9.140625" style="21"/>
  </cols>
  <sheetData>
    <row r="1" spans="1:43" s="4" customFormat="1" x14ac:dyDescent="0.25">
      <c r="A1" s="161"/>
      <c r="B1" s="227"/>
      <c r="C1" s="227"/>
      <c r="D1" s="227"/>
      <c r="E1" s="227"/>
      <c r="F1" s="227"/>
      <c r="G1" s="235" t="s">
        <v>749</v>
      </c>
      <c r="H1" s="236"/>
      <c r="I1" s="236"/>
      <c r="J1" s="236"/>
      <c r="K1" s="137"/>
      <c r="L1" s="227"/>
      <c r="M1" s="227"/>
      <c r="N1" s="227"/>
      <c r="O1" s="237"/>
      <c r="P1" s="237"/>
      <c r="Q1" s="237"/>
      <c r="R1" s="237"/>
      <c r="S1" s="237"/>
      <c r="T1" s="7"/>
    </row>
    <row r="2" spans="1:43" s="4" customFormat="1" x14ac:dyDescent="0.25">
      <c r="A2" s="161"/>
      <c r="B2" s="227"/>
      <c r="C2" s="227"/>
      <c r="D2" s="227"/>
      <c r="E2" s="227"/>
      <c r="F2" s="227"/>
      <c r="G2" s="235"/>
      <c r="H2" s="236"/>
      <c r="I2" s="236"/>
      <c r="J2" s="236"/>
      <c r="K2" s="137"/>
      <c r="L2" s="227"/>
      <c r="M2" s="227"/>
      <c r="N2" s="227"/>
      <c r="O2" s="237"/>
      <c r="P2" s="238"/>
      <c r="Q2" s="238"/>
      <c r="R2" s="238"/>
      <c r="S2" s="238"/>
      <c r="T2" s="7"/>
    </row>
    <row r="3" spans="1:43" s="4" customFormat="1" x14ac:dyDescent="0.25">
      <c r="A3" s="161"/>
      <c r="B3" s="227"/>
      <c r="C3" s="227"/>
      <c r="D3" s="227"/>
      <c r="E3" s="227"/>
      <c r="F3" s="227"/>
      <c r="G3" s="235" t="s">
        <v>0</v>
      </c>
      <c r="H3" s="236"/>
      <c r="I3" s="236"/>
      <c r="J3" s="236"/>
      <c r="K3" s="137"/>
      <c r="L3" s="227"/>
      <c r="M3" s="227"/>
      <c r="N3" s="227"/>
      <c r="O3" s="237"/>
      <c r="P3" s="238"/>
      <c r="Q3" s="238"/>
      <c r="R3" s="238"/>
      <c r="S3" s="238"/>
      <c r="T3" s="7"/>
    </row>
    <row r="4" spans="1:43" s="4" customFormat="1" x14ac:dyDescent="0.25">
      <c r="A4" s="161"/>
      <c r="B4" s="227"/>
      <c r="C4" s="227"/>
      <c r="D4" s="227"/>
      <c r="E4" s="227"/>
      <c r="F4" s="227"/>
      <c r="G4" s="235"/>
      <c r="H4" s="236"/>
      <c r="I4" s="236"/>
      <c r="J4" s="236"/>
      <c r="K4" s="137"/>
      <c r="L4" s="227"/>
      <c r="M4" s="227"/>
      <c r="N4" s="227"/>
      <c r="O4" s="237"/>
      <c r="P4" s="238"/>
      <c r="Q4" s="238"/>
      <c r="R4" s="238"/>
      <c r="S4" s="238"/>
      <c r="T4" s="7"/>
    </row>
    <row r="5" spans="1:43" s="4" customFormat="1" x14ac:dyDescent="0.25">
      <c r="A5" s="161"/>
      <c r="B5" s="227"/>
      <c r="C5" s="227"/>
      <c r="D5" s="227"/>
      <c r="E5" s="227"/>
      <c r="F5" s="227"/>
      <c r="G5" s="235" t="s">
        <v>2</v>
      </c>
      <c r="H5" s="236"/>
      <c r="I5" s="236"/>
      <c r="J5" s="236"/>
      <c r="K5" s="137"/>
      <c r="L5" s="227"/>
      <c r="M5" s="227"/>
      <c r="N5" s="227"/>
      <c r="O5" s="237"/>
      <c r="P5" s="237"/>
      <c r="Q5" s="237"/>
      <c r="R5" s="237"/>
      <c r="S5" s="237"/>
      <c r="T5" s="7"/>
    </row>
    <row r="6" spans="1:43" s="4" customFormat="1" x14ac:dyDescent="0.25">
      <c r="A6" s="161"/>
      <c r="B6" s="227"/>
      <c r="C6" s="227"/>
      <c r="D6" s="227"/>
      <c r="E6" s="227"/>
      <c r="F6" s="227"/>
      <c r="G6" s="235" t="s">
        <v>3</v>
      </c>
      <c r="H6" s="236"/>
      <c r="I6" s="236"/>
      <c r="J6" s="236"/>
      <c r="K6" s="137"/>
      <c r="L6" s="227"/>
      <c r="M6" s="227"/>
      <c r="N6" s="227"/>
      <c r="O6" s="237"/>
      <c r="P6" s="238"/>
      <c r="Q6" s="238"/>
      <c r="R6" s="238"/>
      <c r="S6" s="238"/>
      <c r="T6" s="7"/>
    </row>
    <row r="7" spans="1:43" s="4" customFormat="1" x14ac:dyDescent="0.25">
      <c r="A7" s="161"/>
      <c r="B7" s="227"/>
      <c r="C7" s="227"/>
      <c r="D7" s="227"/>
      <c r="E7" s="227"/>
      <c r="F7" s="227"/>
      <c r="G7" s="235" t="s">
        <v>4</v>
      </c>
      <c r="H7" s="236"/>
      <c r="I7" s="236"/>
      <c r="J7" s="236"/>
      <c r="K7" s="137"/>
      <c r="L7" s="227"/>
      <c r="M7" s="237"/>
      <c r="N7" s="237"/>
      <c r="O7" s="237"/>
      <c r="P7" s="238"/>
      <c r="Q7" s="238"/>
      <c r="R7" s="238"/>
      <c r="S7" s="238"/>
      <c r="T7" s="7"/>
    </row>
    <row r="8" spans="1:43" s="4" customFormat="1" ht="12.75" customHeight="1" x14ac:dyDescent="0.25">
      <c r="A8" s="161"/>
      <c r="B8" s="227"/>
      <c r="C8" s="227"/>
      <c r="D8" s="227"/>
      <c r="E8" s="227"/>
      <c r="F8" s="227"/>
      <c r="G8" s="237"/>
      <c r="H8" s="237"/>
      <c r="I8" s="237"/>
      <c r="J8" s="237"/>
      <c r="K8" s="138"/>
      <c r="L8" s="237"/>
      <c r="M8" s="227"/>
      <c r="N8" s="227"/>
      <c r="O8" s="227"/>
      <c r="P8" s="239"/>
      <c r="Q8" s="239"/>
      <c r="R8" s="239"/>
      <c r="S8" s="239"/>
      <c r="T8" s="7"/>
    </row>
    <row r="9" spans="1:43" s="4" customFormat="1" ht="17.25" customHeight="1" x14ac:dyDescent="0.25">
      <c r="A9" s="161"/>
      <c r="B9" s="227"/>
      <c r="C9" s="227"/>
      <c r="D9" s="227"/>
      <c r="E9" s="227"/>
      <c r="F9" s="227"/>
      <c r="G9" s="237"/>
      <c r="H9" s="237"/>
      <c r="I9" s="237"/>
      <c r="J9" s="237"/>
      <c r="K9" s="138"/>
      <c r="L9" s="237"/>
      <c r="M9" s="227"/>
      <c r="N9" s="227"/>
      <c r="O9" s="227"/>
      <c r="P9" s="239"/>
      <c r="Q9" s="239"/>
      <c r="R9" s="239"/>
      <c r="S9" s="239"/>
      <c r="T9" s="7"/>
    </row>
    <row r="10" spans="1:43" s="4" customFormat="1" ht="54" customHeight="1" x14ac:dyDescent="0.25">
      <c r="A10" s="161"/>
      <c r="B10" s="370" t="s">
        <v>644</v>
      </c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46"/>
      <c r="S10" s="346"/>
      <c r="T10" s="7"/>
    </row>
    <row r="11" spans="1:43" s="4" customFormat="1" ht="15.75" x14ac:dyDescent="0.25">
      <c r="A11" s="161"/>
      <c r="B11" s="346"/>
      <c r="C11" s="346"/>
      <c r="D11" s="346"/>
      <c r="E11" s="346"/>
      <c r="F11" s="346"/>
      <c r="G11" s="346"/>
      <c r="H11" s="346"/>
      <c r="I11" s="346"/>
      <c r="J11" s="346"/>
      <c r="K11" s="139"/>
      <c r="L11" s="346"/>
      <c r="M11" s="346"/>
      <c r="N11" s="346"/>
      <c r="O11" s="346"/>
      <c r="P11" s="346"/>
      <c r="Q11" s="346"/>
      <c r="R11" s="346"/>
      <c r="S11" s="346"/>
      <c r="T11" s="7"/>
    </row>
    <row r="12" spans="1:43" ht="54" customHeight="1" x14ac:dyDescent="0.25">
      <c r="A12" s="371" t="s">
        <v>5</v>
      </c>
      <c r="B12" s="372" t="s">
        <v>210</v>
      </c>
      <c r="C12" s="373" t="s">
        <v>211</v>
      </c>
      <c r="D12" s="372" t="s">
        <v>212</v>
      </c>
      <c r="E12" s="372" t="s">
        <v>213</v>
      </c>
      <c r="F12" s="372" t="s">
        <v>214</v>
      </c>
      <c r="G12" s="241" t="s">
        <v>215</v>
      </c>
      <c r="H12" s="246"/>
      <c r="I12" s="140"/>
      <c r="J12" s="140"/>
      <c r="K12" s="140"/>
      <c r="L12" s="141"/>
      <c r="M12" s="247"/>
      <c r="N12" s="141"/>
      <c r="O12" s="247"/>
      <c r="P12" s="247"/>
      <c r="Q12" s="248"/>
      <c r="R12" s="317">
        <v>1</v>
      </c>
      <c r="S12" s="142"/>
    </row>
    <row r="13" spans="1:43" ht="45" customHeight="1" x14ac:dyDescent="0.25">
      <c r="A13" s="371"/>
      <c r="B13" s="371"/>
      <c r="C13" s="374"/>
      <c r="D13" s="371"/>
      <c r="E13" s="371"/>
      <c r="F13" s="371"/>
      <c r="G13" s="242" t="s">
        <v>712</v>
      </c>
      <c r="H13" s="242" t="s">
        <v>713</v>
      </c>
      <c r="I13" s="310" t="s">
        <v>725</v>
      </c>
      <c r="J13" s="311" t="s">
        <v>726</v>
      </c>
      <c r="K13" s="343" t="s">
        <v>714</v>
      </c>
      <c r="L13" s="315" t="s">
        <v>716</v>
      </c>
      <c r="M13" s="347" t="s">
        <v>715</v>
      </c>
      <c r="N13" s="320" t="s">
        <v>658</v>
      </c>
      <c r="O13" s="347" t="s">
        <v>198</v>
      </c>
      <c r="P13" s="347" t="s">
        <v>208</v>
      </c>
      <c r="Q13" s="347" t="s">
        <v>652</v>
      </c>
      <c r="R13" s="232"/>
      <c r="S13" s="143"/>
    </row>
    <row r="14" spans="1:43" ht="46.5" customHeight="1" x14ac:dyDescent="0.25">
      <c r="A14" s="228">
        <f>ROW(A14)-13</f>
        <v>1</v>
      </c>
      <c r="B14" s="229" t="s">
        <v>10</v>
      </c>
      <c r="C14" s="229" t="s">
        <v>11</v>
      </c>
      <c r="D14" s="229" t="s">
        <v>12</v>
      </c>
      <c r="E14" s="229" t="s">
        <v>13</v>
      </c>
      <c r="F14" s="229" t="s">
        <v>117</v>
      </c>
      <c r="G14" s="243">
        <v>0</v>
      </c>
      <c r="H14" s="243">
        <v>0</v>
      </c>
      <c r="I14" s="312">
        <v>3</v>
      </c>
      <c r="J14" s="335">
        <v>1</v>
      </c>
      <c r="K14" s="342">
        <v>1</v>
      </c>
      <c r="L14" s="313">
        <v>10</v>
      </c>
      <c r="M14" s="243">
        <f>ROUND((G14+H14+I14+L14)-(G14+H14+K14),1)</f>
        <v>12</v>
      </c>
      <c r="N14" s="313">
        <v>3</v>
      </c>
      <c r="O14" s="249">
        <f t="shared" ref="O14:O77" si="0">ROUND((G14+H14+K14+M14)/4,0)</f>
        <v>3</v>
      </c>
      <c r="P14" s="249">
        <v>3</v>
      </c>
      <c r="Q14" s="249">
        <v>3</v>
      </c>
      <c r="R14" s="318"/>
      <c r="S14" s="115"/>
      <c r="T14" s="7">
        <f t="shared" ref="T14:T77" si="1">(G14+H14+K14+M14)/4</f>
        <v>3.25</v>
      </c>
      <c r="U14" s="101">
        <f>O14-T14</f>
        <v>-0.25</v>
      </c>
      <c r="V14" s="3"/>
      <c r="W14" s="7">
        <v>0</v>
      </c>
      <c r="X14" s="7">
        <v>0</v>
      </c>
      <c r="Y14" s="7">
        <v>3</v>
      </c>
      <c r="Z14" s="7">
        <v>10</v>
      </c>
      <c r="AA14" s="7">
        <v>3</v>
      </c>
      <c r="AB14" s="7">
        <v>3</v>
      </c>
      <c r="AC14" s="7">
        <v>3</v>
      </c>
      <c r="AD14" s="112">
        <f>G14-W14</f>
        <v>0</v>
      </c>
      <c r="AE14" s="112">
        <f>H14-X14</f>
        <v>0</v>
      </c>
      <c r="AF14" s="112">
        <f>K14-Y14</f>
        <v>-2</v>
      </c>
      <c r="AG14" s="112">
        <f>M14-Z14</f>
        <v>2</v>
      </c>
      <c r="AH14" s="356">
        <f>O14-AA14</f>
        <v>0</v>
      </c>
      <c r="AI14" s="112">
        <f>P14-AB14</f>
        <v>0</v>
      </c>
      <c r="AJ14" s="112">
        <f>Q14-AC14</f>
        <v>0</v>
      </c>
      <c r="AK14" s="3"/>
      <c r="AL14" s="334"/>
      <c r="AM14" s="336" t="str">
        <f>CONCATENATE(B14,C14,D14,E14,F14)</f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образование08.02.08 Монтаж и эксплуатация оборудования и систем газоснабжениязаочнаяКОГПОБУ "Нолинский техникум механизации сельского хозяйства"</v>
      </c>
      <c r="AN14" s="337">
        <v>1</v>
      </c>
      <c r="AO14" s="338" t="b">
        <f>AL14=AM14</f>
        <v>0</v>
      </c>
      <c r="AQ14" s="338" t="b">
        <f>AN14=J14</f>
        <v>1</v>
      </c>
    </row>
    <row r="15" spans="1:43" ht="46.5" customHeight="1" x14ac:dyDescent="0.25">
      <c r="A15" s="228">
        <f t="shared" ref="A15:A78" si="2">ROW(A15)-13</f>
        <v>2</v>
      </c>
      <c r="B15" s="230" t="s">
        <v>10</v>
      </c>
      <c r="C15" s="230" t="s">
        <v>11</v>
      </c>
      <c r="D15" s="230" t="s">
        <v>111</v>
      </c>
      <c r="E15" s="230" t="s">
        <v>13</v>
      </c>
      <c r="F15" s="230" t="s">
        <v>118</v>
      </c>
      <c r="G15" s="244">
        <v>27</v>
      </c>
      <c r="H15" s="244">
        <v>24</v>
      </c>
      <c r="I15" s="312">
        <v>27</v>
      </c>
      <c r="J15" s="335">
        <v>23</v>
      </c>
      <c r="K15" s="340">
        <v>23</v>
      </c>
      <c r="L15" s="314">
        <v>30</v>
      </c>
      <c r="M15" s="243">
        <f t="shared" ref="M15:M78" si="3">ROUND((G15+H15+I15+L15)-(G15+H15+K15),1)</f>
        <v>34</v>
      </c>
      <c r="N15" s="314">
        <v>27</v>
      </c>
      <c r="O15" s="249">
        <f t="shared" si="0"/>
        <v>27</v>
      </c>
      <c r="P15" s="249">
        <v>27</v>
      </c>
      <c r="Q15" s="249">
        <v>27</v>
      </c>
      <c r="R15" s="318"/>
      <c r="S15" s="115"/>
      <c r="T15" s="7">
        <f t="shared" si="1"/>
        <v>27</v>
      </c>
      <c r="U15" s="101">
        <f t="shared" ref="U15:U60" si="4">O15-T15</f>
        <v>0</v>
      </c>
      <c r="V15" s="3"/>
      <c r="W15" s="7">
        <v>27</v>
      </c>
      <c r="X15" s="7">
        <v>24</v>
      </c>
      <c r="Y15" s="7">
        <v>27</v>
      </c>
      <c r="Z15" s="7">
        <v>30</v>
      </c>
      <c r="AA15" s="7">
        <v>27</v>
      </c>
      <c r="AB15" s="7">
        <v>27</v>
      </c>
      <c r="AC15" s="7">
        <v>27</v>
      </c>
      <c r="AD15" s="112">
        <f t="shared" ref="AD15:AE78" si="5">G15-W15</f>
        <v>0</v>
      </c>
      <c r="AE15" s="112">
        <f t="shared" si="5"/>
        <v>0</v>
      </c>
      <c r="AF15" s="112">
        <f t="shared" ref="AF15:AF78" si="6">K15-Y15</f>
        <v>-4</v>
      </c>
      <c r="AG15" s="112">
        <f t="shared" ref="AG15:AG78" si="7">M15-Z15</f>
        <v>4</v>
      </c>
      <c r="AH15" s="356">
        <f t="shared" ref="AH15:AJ78" si="8">O15-AA15</f>
        <v>0</v>
      </c>
      <c r="AI15" s="112">
        <f t="shared" si="8"/>
        <v>0</v>
      </c>
      <c r="AJ15" s="112">
        <f t="shared" si="8"/>
        <v>0</v>
      </c>
      <c r="AK15" s="3"/>
      <c r="AL15" s="334"/>
      <c r="AM15" s="336" t="str">
        <f t="shared" ref="AM15:AM78" si="9">CONCATENATE(B15,C15,D15,E15,F15)</f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образование08.02.11 Управление,эксплуатация и обслуживание многоквартирного домазаочнаяКОГПОАУ "Колледж промышленности и автомобильного сервиса"</v>
      </c>
      <c r="AN15" s="337">
        <v>23</v>
      </c>
      <c r="AO15" s="338" t="b">
        <f t="shared" ref="AO15:AO78" si="10">AL15=AM15</f>
        <v>0</v>
      </c>
      <c r="AQ15" s="338" t="b">
        <f t="shared" ref="AQ15:AQ78" si="11">AN15=J15</f>
        <v>1</v>
      </c>
    </row>
    <row r="16" spans="1:43" ht="47.25" customHeight="1" x14ac:dyDescent="0.25">
      <c r="A16" s="228">
        <f t="shared" si="2"/>
        <v>3</v>
      </c>
      <c r="B16" s="230" t="s">
        <v>10</v>
      </c>
      <c r="C16" s="230" t="s">
        <v>11</v>
      </c>
      <c r="D16" s="230" t="s">
        <v>14</v>
      </c>
      <c r="E16" s="230" t="s">
        <v>13</v>
      </c>
      <c r="F16" s="230" t="s">
        <v>118</v>
      </c>
      <c r="G16" s="244">
        <v>55</v>
      </c>
      <c r="H16" s="244">
        <v>48</v>
      </c>
      <c r="I16" s="312">
        <v>40</v>
      </c>
      <c r="J16" s="335">
        <v>38</v>
      </c>
      <c r="K16" s="340">
        <v>38</v>
      </c>
      <c r="L16" s="314">
        <v>47</v>
      </c>
      <c r="M16" s="243">
        <f t="shared" si="3"/>
        <v>49</v>
      </c>
      <c r="N16" s="314">
        <v>48</v>
      </c>
      <c r="O16" s="249">
        <f t="shared" si="0"/>
        <v>48</v>
      </c>
      <c r="P16" s="249">
        <v>48</v>
      </c>
      <c r="Q16" s="249">
        <v>48</v>
      </c>
      <c r="R16" s="318"/>
      <c r="S16" s="115"/>
      <c r="T16" s="7">
        <f t="shared" si="1"/>
        <v>47.5</v>
      </c>
      <c r="U16" s="101">
        <f t="shared" si="4"/>
        <v>0.5</v>
      </c>
      <c r="V16" s="3"/>
      <c r="W16" s="7">
        <v>55</v>
      </c>
      <c r="X16" s="7">
        <v>48</v>
      </c>
      <c r="Y16" s="7">
        <v>40</v>
      </c>
      <c r="Z16" s="7">
        <v>47</v>
      </c>
      <c r="AA16" s="7">
        <v>48</v>
      </c>
      <c r="AB16" s="7">
        <v>48</v>
      </c>
      <c r="AC16" s="7">
        <v>48</v>
      </c>
      <c r="AD16" s="112">
        <f t="shared" si="5"/>
        <v>0</v>
      </c>
      <c r="AE16" s="112">
        <f t="shared" si="5"/>
        <v>0</v>
      </c>
      <c r="AF16" s="112">
        <f t="shared" si="6"/>
        <v>-2</v>
      </c>
      <c r="AG16" s="112">
        <f t="shared" si="7"/>
        <v>2</v>
      </c>
      <c r="AH16" s="356">
        <f t="shared" si="8"/>
        <v>0</v>
      </c>
      <c r="AI16" s="112">
        <f t="shared" si="8"/>
        <v>0</v>
      </c>
      <c r="AJ16" s="112">
        <f t="shared" si="8"/>
        <v>0</v>
      </c>
      <c r="AK16" s="3"/>
      <c r="AL16" s="334"/>
      <c r="AM1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образование23.02.07 Техническое обслуживание и ремонт двигателей, систем и агрегатов автомобилейзаочнаяКОГПОАУ "Колледж промышленности и автомобильного сервиса"</v>
      </c>
      <c r="AN16" s="337">
        <v>38</v>
      </c>
      <c r="AO16" s="338" t="b">
        <f t="shared" si="10"/>
        <v>0</v>
      </c>
      <c r="AQ16" s="338" t="b">
        <f t="shared" si="11"/>
        <v>1</v>
      </c>
    </row>
    <row r="17" spans="1:43" ht="44.25" customHeight="1" x14ac:dyDescent="0.25">
      <c r="A17" s="228">
        <f t="shared" si="2"/>
        <v>4</v>
      </c>
      <c r="B17" s="230" t="s">
        <v>10</v>
      </c>
      <c r="C17" s="230" t="s">
        <v>15</v>
      </c>
      <c r="D17" s="230" t="s">
        <v>14</v>
      </c>
      <c r="E17" s="230" t="s">
        <v>16</v>
      </c>
      <c r="F17" s="230" t="s">
        <v>118</v>
      </c>
      <c r="G17" s="244">
        <v>188</v>
      </c>
      <c r="H17" s="244">
        <v>188</v>
      </c>
      <c r="I17" s="312">
        <v>147</v>
      </c>
      <c r="J17" s="335">
        <v>148</v>
      </c>
      <c r="K17" s="340">
        <v>148</v>
      </c>
      <c r="L17" s="314">
        <v>166</v>
      </c>
      <c r="M17" s="243">
        <f t="shared" si="3"/>
        <v>165</v>
      </c>
      <c r="N17" s="314">
        <v>172</v>
      </c>
      <c r="O17" s="249">
        <f t="shared" si="0"/>
        <v>172</v>
      </c>
      <c r="P17" s="249">
        <v>172</v>
      </c>
      <c r="Q17" s="249">
        <v>172</v>
      </c>
      <c r="R17" s="318"/>
      <c r="S17" s="115"/>
      <c r="T17" s="7">
        <f t="shared" si="1"/>
        <v>172.25</v>
      </c>
      <c r="U17" s="101">
        <f t="shared" si="4"/>
        <v>-0.25</v>
      </c>
      <c r="V17" s="3"/>
      <c r="W17" s="7">
        <v>188</v>
      </c>
      <c r="X17" s="7">
        <v>188</v>
      </c>
      <c r="Y17" s="7">
        <v>147</v>
      </c>
      <c r="Z17" s="7">
        <v>166</v>
      </c>
      <c r="AA17" s="7">
        <v>172</v>
      </c>
      <c r="AB17" s="7">
        <v>172</v>
      </c>
      <c r="AC17" s="7">
        <v>172</v>
      </c>
      <c r="AD17" s="112">
        <f t="shared" si="5"/>
        <v>0</v>
      </c>
      <c r="AE17" s="112">
        <f t="shared" si="5"/>
        <v>0</v>
      </c>
      <c r="AF17" s="112">
        <f t="shared" si="6"/>
        <v>1</v>
      </c>
      <c r="AG17" s="112">
        <f t="shared" si="7"/>
        <v>-1</v>
      </c>
      <c r="AH17" s="356">
        <f t="shared" si="8"/>
        <v>0</v>
      </c>
      <c r="AI17" s="112">
        <f t="shared" si="8"/>
        <v>0</v>
      </c>
      <c r="AJ17" s="112">
        <f t="shared" si="8"/>
        <v>0</v>
      </c>
      <c r="AK17" s="3"/>
      <c r="AL17" s="334"/>
      <c r="AM1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автомобилейочнаяКОГПОАУ "Колледж промышленности и автомобильного сервиса"</v>
      </c>
      <c r="AN17" s="337">
        <v>148</v>
      </c>
      <c r="AO17" s="338" t="b">
        <f t="shared" si="10"/>
        <v>0</v>
      </c>
      <c r="AQ17" s="338" t="b">
        <f t="shared" si="11"/>
        <v>1</v>
      </c>
    </row>
    <row r="18" spans="1:43" ht="48.75" customHeight="1" x14ac:dyDescent="0.25">
      <c r="A18" s="228">
        <f t="shared" si="2"/>
        <v>5</v>
      </c>
      <c r="B18" s="230" t="s">
        <v>10</v>
      </c>
      <c r="C18" s="230" t="s">
        <v>15</v>
      </c>
      <c r="D18" s="230" t="s">
        <v>12</v>
      </c>
      <c r="E18" s="230" t="s">
        <v>16</v>
      </c>
      <c r="F18" s="230" t="s">
        <v>119</v>
      </c>
      <c r="G18" s="244">
        <v>80</v>
      </c>
      <c r="H18" s="244">
        <v>80</v>
      </c>
      <c r="I18" s="312">
        <v>70</v>
      </c>
      <c r="J18" s="335">
        <v>70</v>
      </c>
      <c r="K18" s="340">
        <v>70</v>
      </c>
      <c r="L18" s="314">
        <v>90</v>
      </c>
      <c r="M18" s="243">
        <f t="shared" si="3"/>
        <v>90</v>
      </c>
      <c r="N18" s="314">
        <v>80</v>
      </c>
      <c r="O18" s="249">
        <f t="shared" si="0"/>
        <v>80</v>
      </c>
      <c r="P18" s="249">
        <v>80</v>
      </c>
      <c r="Q18" s="249">
        <v>80</v>
      </c>
      <c r="R18" s="318"/>
      <c r="S18" s="115"/>
      <c r="T18" s="7">
        <f t="shared" si="1"/>
        <v>80</v>
      </c>
      <c r="U18" s="101">
        <f t="shared" si="4"/>
        <v>0</v>
      </c>
      <c r="V18" s="3"/>
      <c r="W18" s="7">
        <v>80</v>
      </c>
      <c r="X18" s="7">
        <v>80</v>
      </c>
      <c r="Y18" s="7">
        <v>70</v>
      </c>
      <c r="Z18" s="7">
        <v>90</v>
      </c>
      <c r="AA18" s="7">
        <v>80</v>
      </c>
      <c r="AB18" s="7">
        <v>80</v>
      </c>
      <c r="AC18" s="7">
        <v>80</v>
      </c>
      <c r="AD18" s="112">
        <f t="shared" si="5"/>
        <v>0</v>
      </c>
      <c r="AE18" s="112">
        <f t="shared" si="5"/>
        <v>0</v>
      </c>
      <c r="AF18" s="112">
        <f t="shared" si="6"/>
        <v>0</v>
      </c>
      <c r="AG18" s="112">
        <f t="shared" si="7"/>
        <v>0</v>
      </c>
      <c r="AH18" s="356">
        <f t="shared" si="8"/>
        <v>0</v>
      </c>
      <c r="AI18" s="112">
        <f t="shared" si="8"/>
        <v>0</v>
      </c>
      <c r="AJ18" s="112">
        <f t="shared" si="8"/>
        <v>0</v>
      </c>
      <c r="AK18" s="3"/>
      <c r="AL18" s="334"/>
      <c r="AM1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образование08.02.08 Монтаж и эксплуатация оборудования и систем газоснабженияочнаяКОГПОБУ "Кировский сельскохозяйственный техникум"</v>
      </c>
      <c r="AN18" s="337">
        <v>70</v>
      </c>
      <c r="AO18" s="338" t="b">
        <f t="shared" si="10"/>
        <v>0</v>
      </c>
      <c r="AQ18" s="338" t="b">
        <f t="shared" si="11"/>
        <v>1</v>
      </c>
    </row>
    <row r="19" spans="1:43" ht="48.75" customHeight="1" x14ac:dyDescent="0.25">
      <c r="A19" s="228">
        <f t="shared" si="2"/>
        <v>6</v>
      </c>
      <c r="B19" s="230" t="s">
        <v>10</v>
      </c>
      <c r="C19" s="230" t="s">
        <v>15</v>
      </c>
      <c r="D19" s="230" t="s">
        <v>12</v>
      </c>
      <c r="E19" s="230" t="s">
        <v>16</v>
      </c>
      <c r="F19" s="230" t="s">
        <v>120</v>
      </c>
      <c r="G19" s="244">
        <v>80</v>
      </c>
      <c r="H19" s="244">
        <v>79</v>
      </c>
      <c r="I19" s="312">
        <v>61</v>
      </c>
      <c r="J19" s="335">
        <v>64</v>
      </c>
      <c r="K19" s="340">
        <v>64</v>
      </c>
      <c r="L19" s="314">
        <v>72</v>
      </c>
      <c r="M19" s="243">
        <f t="shared" si="3"/>
        <v>69</v>
      </c>
      <c r="N19" s="316">
        <v>73</v>
      </c>
      <c r="O19" s="249">
        <f t="shared" si="0"/>
        <v>73</v>
      </c>
      <c r="P19" s="249">
        <v>74</v>
      </c>
      <c r="Q19" s="249">
        <v>74</v>
      </c>
      <c r="R19" s="318" t="s">
        <v>724</v>
      </c>
      <c r="S19" s="115"/>
      <c r="T19" s="7">
        <f t="shared" si="1"/>
        <v>73</v>
      </c>
      <c r="U19" s="101">
        <f t="shared" si="4"/>
        <v>0</v>
      </c>
      <c r="V19" s="3"/>
      <c r="W19" s="7">
        <v>80</v>
      </c>
      <c r="X19" s="7">
        <v>79</v>
      </c>
      <c r="Y19" s="7">
        <v>61</v>
      </c>
      <c r="Z19" s="7">
        <v>72</v>
      </c>
      <c r="AA19" s="7">
        <v>73</v>
      </c>
      <c r="AB19" s="7">
        <v>74</v>
      </c>
      <c r="AC19" s="7">
        <v>74</v>
      </c>
      <c r="AD19" s="112">
        <f t="shared" si="5"/>
        <v>0</v>
      </c>
      <c r="AE19" s="112">
        <f t="shared" si="5"/>
        <v>0</v>
      </c>
      <c r="AF19" s="112">
        <f t="shared" si="6"/>
        <v>3</v>
      </c>
      <c r="AG19" s="112">
        <f t="shared" si="7"/>
        <v>-3</v>
      </c>
      <c r="AH19" s="356">
        <f t="shared" si="8"/>
        <v>0</v>
      </c>
      <c r="AI19" s="112">
        <f t="shared" si="8"/>
        <v>0</v>
      </c>
      <c r="AJ19" s="112">
        <f t="shared" si="8"/>
        <v>0</v>
      </c>
      <c r="AK19" s="3"/>
      <c r="AL19" s="334"/>
      <c r="AM1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образование08.02.08 Монтаж и эксплуатация оборудования и систем газоснабженияочнаяКОГПОАУ "Савальский политехнический техникум"</v>
      </c>
      <c r="AN19" s="337">
        <v>64</v>
      </c>
      <c r="AO19" s="338" t="b">
        <f t="shared" si="10"/>
        <v>0</v>
      </c>
      <c r="AQ19" s="338" t="b">
        <f t="shared" si="11"/>
        <v>1</v>
      </c>
    </row>
    <row r="20" spans="1:43" ht="45" customHeight="1" x14ac:dyDescent="0.25">
      <c r="A20" s="228">
        <f t="shared" si="2"/>
        <v>7</v>
      </c>
      <c r="B20" s="230" t="s">
        <v>10</v>
      </c>
      <c r="C20" s="230" t="s">
        <v>15</v>
      </c>
      <c r="D20" s="230" t="s">
        <v>17</v>
      </c>
      <c r="E20" s="230" t="s">
        <v>16</v>
      </c>
      <c r="F20" s="230" t="s">
        <v>121</v>
      </c>
      <c r="G20" s="244">
        <v>8</v>
      </c>
      <c r="H20" s="244">
        <v>8</v>
      </c>
      <c r="I20" s="312">
        <v>0</v>
      </c>
      <c r="J20" s="335">
        <v>0</v>
      </c>
      <c r="K20" s="340">
        <v>0</v>
      </c>
      <c r="L20" s="314">
        <v>0</v>
      </c>
      <c r="M20" s="243">
        <f t="shared" si="3"/>
        <v>0</v>
      </c>
      <c r="N20" s="314">
        <v>4</v>
      </c>
      <c r="O20" s="249">
        <f t="shared" si="0"/>
        <v>4</v>
      </c>
      <c r="P20" s="249">
        <v>4</v>
      </c>
      <c r="Q20" s="249">
        <v>4</v>
      </c>
      <c r="R20" s="318"/>
      <c r="S20" s="115"/>
      <c r="T20" s="7">
        <f t="shared" si="1"/>
        <v>4</v>
      </c>
      <c r="U20" s="101">
        <f t="shared" si="4"/>
        <v>0</v>
      </c>
      <c r="V20" s="3"/>
      <c r="W20" s="7">
        <v>8</v>
      </c>
      <c r="X20" s="7">
        <v>8</v>
      </c>
      <c r="Y20" s="7">
        <v>0</v>
      </c>
      <c r="Z20" s="7">
        <v>0</v>
      </c>
      <c r="AA20" s="7">
        <v>4</v>
      </c>
      <c r="AB20" s="7">
        <v>4</v>
      </c>
      <c r="AC20" s="7">
        <v>4</v>
      </c>
      <c r="AD20" s="112">
        <f t="shared" si="5"/>
        <v>0</v>
      </c>
      <c r="AE20" s="112">
        <f t="shared" si="5"/>
        <v>0</v>
      </c>
      <c r="AF20" s="112">
        <f t="shared" si="6"/>
        <v>0</v>
      </c>
      <c r="AG20" s="112">
        <f t="shared" si="7"/>
        <v>0</v>
      </c>
      <c r="AH20" s="356">
        <f t="shared" si="8"/>
        <v>0</v>
      </c>
      <c r="AI20" s="112">
        <f t="shared" si="8"/>
        <v>0</v>
      </c>
      <c r="AJ20" s="112">
        <f t="shared" si="8"/>
        <v>0</v>
      </c>
      <c r="AK20" s="3"/>
      <c r="AL20" s="334"/>
      <c r="AM2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образование09.02.02 Компьютерные сетиочнаяКОГПОБУ "Вятский автомобильно-промышленный колледж"</v>
      </c>
      <c r="AN20" s="337">
        <v>0</v>
      </c>
      <c r="AO20" s="338" t="b">
        <f t="shared" si="10"/>
        <v>0</v>
      </c>
      <c r="AQ20" s="338" t="b">
        <f t="shared" si="11"/>
        <v>1</v>
      </c>
    </row>
    <row r="21" spans="1:43" ht="45" customHeight="1" x14ac:dyDescent="0.25">
      <c r="A21" s="228">
        <f t="shared" si="2"/>
        <v>8</v>
      </c>
      <c r="B21" s="230" t="s">
        <v>10</v>
      </c>
      <c r="C21" s="230" t="s">
        <v>15</v>
      </c>
      <c r="D21" s="230" t="s">
        <v>18</v>
      </c>
      <c r="E21" s="230" t="s">
        <v>16</v>
      </c>
      <c r="F21" s="230" t="s">
        <v>122</v>
      </c>
      <c r="G21" s="244">
        <v>78</v>
      </c>
      <c r="H21" s="244">
        <v>78</v>
      </c>
      <c r="I21" s="312">
        <v>86</v>
      </c>
      <c r="J21" s="335">
        <v>86</v>
      </c>
      <c r="K21" s="340">
        <v>86</v>
      </c>
      <c r="L21" s="314">
        <v>103</v>
      </c>
      <c r="M21" s="243">
        <f t="shared" si="3"/>
        <v>103</v>
      </c>
      <c r="N21" s="314">
        <v>86</v>
      </c>
      <c r="O21" s="249">
        <f t="shared" si="0"/>
        <v>86</v>
      </c>
      <c r="P21" s="249">
        <v>86</v>
      </c>
      <c r="Q21" s="249">
        <v>86</v>
      </c>
      <c r="R21" s="318"/>
      <c r="S21" s="115"/>
      <c r="T21" s="7">
        <f t="shared" si="1"/>
        <v>86.25</v>
      </c>
      <c r="U21" s="101">
        <f t="shared" si="4"/>
        <v>-0.25</v>
      </c>
      <c r="V21" s="3"/>
      <c r="W21" s="7">
        <v>78</v>
      </c>
      <c r="X21" s="7">
        <v>78</v>
      </c>
      <c r="Y21" s="7">
        <v>86</v>
      </c>
      <c r="Z21" s="7">
        <v>103</v>
      </c>
      <c r="AA21" s="7">
        <v>86</v>
      </c>
      <c r="AB21" s="7">
        <v>86</v>
      </c>
      <c r="AC21" s="7">
        <v>86</v>
      </c>
      <c r="AD21" s="112">
        <f t="shared" si="5"/>
        <v>0</v>
      </c>
      <c r="AE21" s="112">
        <f t="shared" si="5"/>
        <v>0</v>
      </c>
      <c r="AF21" s="112">
        <f t="shared" si="6"/>
        <v>0</v>
      </c>
      <c r="AG21" s="112">
        <f t="shared" si="7"/>
        <v>0</v>
      </c>
      <c r="AH21" s="356">
        <f t="shared" si="8"/>
        <v>0</v>
      </c>
      <c r="AI21" s="112">
        <f t="shared" si="8"/>
        <v>0</v>
      </c>
      <c r="AJ21" s="112">
        <f t="shared" si="8"/>
        <v>0</v>
      </c>
      <c r="AK21" s="3"/>
      <c r="AL21" s="334"/>
      <c r="AM2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образование13.02.07 Электроснабжение (по отраслям)очнаяКОГПОАУ "Вятский железнодорожный техникум"</v>
      </c>
      <c r="AN21" s="337">
        <v>86</v>
      </c>
      <c r="AO21" s="338" t="b">
        <f t="shared" si="10"/>
        <v>0</v>
      </c>
      <c r="AQ21" s="338" t="b">
        <f t="shared" si="11"/>
        <v>1</v>
      </c>
    </row>
    <row r="22" spans="1:43" ht="62.25" customHeight="1" x14ac:dyDescent="0.25">
      <c r="A22" s="228">
        <f t="shared" si="2"/>
        <v>9</v>
      </c>
      <c r="B22" s="230" t="s">
        <v>10</v>
      </c>
      <c r="C22" s="230" t="s">
        <v>15</v>
      </c>
      <c r="D22" s="230" t="s">
        <v>19</v>
      </c>
      <c r="E22" s="230" t="s">
        <v>16</v>
      </c>
      <c r="F22" s="230" t="s">
        <v>123</v>
      </c>
      <c r="G22" s="244">
        <v>118</v>
      </c>
      <c r="H22" s="244">
        <v>116</v>
      </c>
      <c r="I22" s="312">
        <v>117</v>
      </c>
      <c r="J22" s="335">
        <v>95</v>
      </c>
      <c r="K22" s="340">
        <v>95</v>
      </c>
      <c r="L22" s="314">
        <v>164</v>
      </c>
      <c r="M22" s="243">
        <f t="shared" si="3"/>
        <v>186</v>
      </c>
      <c r="N22" s="314">
        <v>129</v>
      </c>
      <c r="O22" s="249">
        <f t="shared" si="0"/>
        <v>129</v>
      </c>
      <c r="P22" s="249">
        <v>150</v>
      </c>
      <c r="Q22" s="249">
        <v>150</v>
      </c>
      <c r="R22" s="318"/>
      <c r="S22" s="115"/>
      <c r="T22" s="7">
        <f t="shared" si="1"/>
        <v>128.75</v>
      </c>
      <c r="U22" s="101">
        <f t="shared" si="4"/>
        <v>0.25</v>
      </c>
      <c r="V22" s="3"/>
      <c r="W22" s="7">
        <v>118</v>
      </c>
      <c r="X22" s="7">
        <v>116</v>
      </c>
      <c r="Y22" s="7">
        <v>117</v>
      </c>
      <c r="Z22" s="7">
        <v>164</v>
      </c>
      <c r="AA22" s="7">
        <v>129</v>
      </c>
      <c r="AB22" s="7">
        <v>150</v>
      </c>
      <c r="AC22" s="7">
        <v>150</v>
      </c>
      <c r="AD22" s="112">
        <f t="shared" si="5"/>
        <v>0</v>
      </c>
      <c r="AE22" s="112">
        <f t="shared" si="5"/>
        <v>0</v>
      </c>
      <c r="AF22" s="112">
        <f t="shared" si="6"/>
        <v>-22</v>
      </c>
      <c r="AG22" s="112">
        <f t="shared" si="7"/>
        <v>22</v>
      </c>
      <c r="AH22" s="356">
        <f t="shared" si="8"/>
        <v>0</v>
      </c>
      <c r="AI22" s="112">
        <f t="shared" si="8"/>
        <v>0</v>
      </c>
      <c r="AJ22" s="112">
        <f t="shared" si="8"/>
        <v>0</v>
      </c>
      <c r="AK22" s="3"/>
      <c r="AL22" s="334"/>
      <c r="AM2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образование13.02.11 Техническая эксплуатация и обслуживание электрического и электромеханического оборудования (по отраслям)очнаяКОГПОБУ "Кировский авиационный техникум"</v>
      </c>
      <c r="AN22" s="337">
        <v>95</v>
      </c>
      <c r="AO22" s="338" t="b">
        <f t="shared" si="10"/>
        <v>0</v>
      </c>
      <c r="AQ22" s="338" t="b">
        <f t="shared" si="11"/>
        <v>1</v>
      </c>
    </row>
    <row r="23" spans="1:43" ht="63" customHeight="1" x14ac:dyDescent="0.25">
      <c r="A23" s="228">
        <f t="shared" si="2"/>
        <v>10</v>
      </c>
      <c r="B23" s="230" t="s">
        <v>10</v>
      </c>
      <c r="C23" s="230" t="s">
        <v>15</v>
      </c>
      <c r="D23" s="230" t="s">
        <v>19</v>
      </c>
      <c r="E23" s="230" t="s">
        <v>16</v>
      </c>
      <c r="F23" s="230" t="s">
        <v>124</v>
      </c>
      <c r="G23" s="244">
        <v>45</v>
      </c>
      <c r="H23" s="244">
        <v>45</v>
      </c>
      <c r="I23" s="312">
        <v>51</v>
      </c>
      <c r="J23" s="335">
        <v>42</v>
      </c>
      <c r="K23" s="340">
        <v>42</v>
      </c>
      <c r="L23" s="314">
        <v>65</v>
      </c>
      <c r="M23" s="243">
        <f t="shared" si="3"/>
        <v>74</v>
      </c>
      <c r="N23" s="314">
        <v>52</v>
      </c>
      <c r="O23" s="249">
        <f t="shared" si="0"/>
        <v>52</v>
      </c>
      <c r="P23" s="249">
        <v>69</v>
      </c>
      <c r="Q23" s="249">
        <v>63</v>
      </c>
      <c r="R23" s="318"/>
      <c r="S23" s="115"/>
      <c r="T23" s="7">
        <f t="shared" si="1"/>
        <v>51.5</v>
      </c>
      <c r="U23" s="101">
        <f t="shared" si="4"/>
        <v>0.5</v>
      </c>
      <c r="V23" s="3"/>
      <c r="W23" s="7">
        <v>45</v>
      </c>
      <c r="X23" s="7">
        <v>45</v>
      </c>
      <c r="Y23" s="7">
        <v>51</v>
      </c>
      <c r="Z23" s="7">
        <v>65</v>
      </c>
      <c r="AA23" s="7">
        <v>52</v>
      </c>
      <c r="AB23" s="7">
        <v>69</v>
      </c>
      <c r="AC23" s="7">
        <v>63</v>
      </c>
      <c r="AD23" s="112">
        <f t="shared" si="5"/>
        <v>0</v>
      </c>
      <c r="AE23" s="112">
        <f t="shared" si="5"/>
        <v>0</v>
      </c>
      <c r="AF23" s="112">
        <f t="shared" si="6"/>
        <v>-9</v>
      </c>
      <c r="AG23" s="112">
        <f t="shared" si="7"/>
        <v>9</v>
      </c>
      <c r="AH23" s="356">
        <f t="shared" si="8"/>
        <v>0</v>
      </c>
      <c r="AI23" s="112">
        <f t="shared" si="8"/>
        <v>0</v>
      </c>
      <c r="AJ23" s="112">
        <f t="shared" si="8"/>
        <v>0</v>
      </c>
      <c r="AK23" s="3"/>
      <c r="AL23" s="334"/>
      <c r="AM2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образование13.02.11 Техническая эксплуатация и обслуживание электрического и электромеханического оборудования (по отраслям)очнаяКОГПОАУ "Омутнинский политехнический техникум"</v>
      </c>
      <c r="AN23" s="337">
        <v>42</v>
      </c>
      <c r="AO23" s="338" t="b">
        <f t="shared" si="10"/>
        <v>0</v>
      </c>
      <c r="AQ23" s="338" t="b">
        <f t="shared" si="11"/>
        <v>1</v>
      </c>
    </row>
    <row r="24" spans="1:43" ht="56.25" customHeight="1" x14ac:dyDescent="0.25">
      <c r="A24" s="228">
        <f t="shared" si="2"/>
        <v>11</v>
      </c>
      <c r="B24" s="230" t="s">
        <v>10</v>
      </c>
      <c r="C24" s="230" t="s">
        <v>15</v>
      </c>
      <c r="D24" s="230" t="s">
        <v>19</v>
      </c>
      <c r="E24" s="230" t="s">
        <v>16</v>
      </c>
      <c r="F24" s="230" t="s">
        <v>125</v>
      </c>
      <c r="G24" s="244">
        <v>105</v>
      </c>
      <c r="H24" s="244">
        <v>105</v>
      </c>
      <c r="I24" s="312">
        <v>85</v>
      </c>
      <c r="J24" s="335">
        <v>80</v>
      </c>
      <c r="K24" s="340">
        <v>80</v>
      </c>
      <c r="L24" s="314">
        <v>102</v>
      </c>
      <c r="M24" s="243">
        <f t="shared" si="3"/>
        <v>107</v>
      </c>
      <c r="N24" s="314">
        <v>99</v>
      </c>
      <c r="O24" s="249">
        <f t="shared" si="0"/>
        <v>99</v>
      </c>
      <c r="P24" s="249">
        <v>99</v>
      </c>
      <c r="Q24" s="249">
        <v>99</v>
      </c>
      <c r="R24" s="318"/>
      <c r="S24" s="115"/>
      <c r="T24" s="7">
        <f t="shared" si="1"/>
        <v>99.25</v>
      </c>
      <c r="U24" s="101">
        <f t="shared" si="4"/>
        <v>-0.25</v>
      </c>
      <c r="V24" s="3"/>
      <c r="W24" s="7">
        <v>105</v>
      </c>
      <c r="X24" s="7">
        <v>105</v>
      </c>
      <c r="Y24" s="7">
        <v>85</v>
      </c>
      <c r="Z24" s="7">
        <v>102</v>
      </c>
      <c r="AA24" s="7">
        <v>99</v>
      </c>
      <c r="AB24" s="7">
        <v>99</v>
      </c>
      <c r="AC24" s="7">
        <v>99</v>
      </c>
      <c r="AD24" s="112">
        <f t="shared" si="5"/>
        <v>0</v>
      </c>
      <c r="AE24" s="112">
        <f t="shared" si="5"/>
        <v>0</v>
      </c>
      <c r="AF24" s="112">
        <f t="shared" si="6"/>
        <v>-5</v>
      </c>
      <c r="AG24" s="112">
        <f t="shared" si="7"/>
        <v>5</v>
      </c>
      <c r="AH24" s="356">
        <f t="shared" si="8"/>
        <v>0</v>
      </c>
      <c r="AI24" s="112">
        <f t="shared" si="8"/>
        <v>0</v>
      </c>
      <c r="AJ24" s="112">
        <f t="shared" si="8"/>
        <v>0</v>
      </c>
      <c r="AK24" s="3"/>
      <c r="AL24" s="334"/>
      <c r="AM2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образование13.02.11 Техническая эксплуатация и обслуживание электрического и электромеханического оборудования (по отраслям)очнаяКОГПОБУ "Вятско-Полянский механический техникум"</v>
      </c>
      <c r="AN24" s="337">
        <v>80</v>
      </c>
      <c r="AO24" s="338" t="b">
        <f t="shared" si="10"/>
        <v>0</v>
      </c>
      <c r="AQ24" s="338" t="b">
        <f t="shared" si="11"/>
        <v>1</v>
      </c>
    </row>
    <row r="25" spans="1:43" ht="47.25" customHeight="1" x14ac:dyDescent="0.25">
      <c r="A25" s="228">
        <f t="shared" si="2"/>
        <v>12</v>
      </c>
      <c r="B25" s="230" t="s">
        <v>10</v>
      </c>
      <c r="C25" s="230" t="s">
        <v>15</v>
      </c>
      <c r="D25" s="230" t="s">
        <v>19</v>
      </c>
      <c r="E25" s="230" t="s">
        <v>16</v>
      </c>
      <c r="F25" s="230" t="s">
        <v>126</v>
      </c>
      <c r="G25" s="244">
        <v>102</v>
      </c>
      <c r="H25" s="244">
        <v>102</v>
      </c>
      <c r="I25" s="312">
        <v>84</v>
      </c>
      <c r="J25" s="335">
        <v>76</v>
      </c>
      <c r="K25" s="340">
        <v>76</v>
      </c>
      <c r="L25" s="314">
        <v>101</v>
      </c>
      <c r="M25" s="243">
        <f t="shared" si="3"/>
        <v>109</v>
      </c>
      <c r="N25" s="314">
        <v>97</v>
      </c>
      <c r="O25" s="249">
        <f t="shared" si="0"/>
        <v>97</v>
      </c>
      <c r="P25" s="249">
        <v>97</v>
      </c>
      <c r="Q25" s="249">
        <v>97</v>
      </c>
      <c r="R25" s="318"/>
      <c r="S25" s="115"/>
      <c r="T25" s="7">
        <f t="shared" si="1"/>
        <v>97.25</v>
      </c>
      <c r="U25" s="101">
        <f t="shared" si="4"/>
        <v>-0.25</v>
      </c>
      <c r="V25" s="3"/>
      <c r="W25" s="7">
        <v>102</v>
      </c>
      <c r="X25" s="7">
        <v>102</v>
      </c>
      <c r="Y25" s="7">
        <v>84</v>
      </c>
      <c r="Z25" s="7">
        <v>101</v>
      </c>
      <c r="AA25" s="7">
        <v>97</v>
      </c>
      <c r="AB25" s="7">
        <v>97</v>
      </c>
      <c r="AC25" s="7">
        <v>97</v>
      </c>
      <c r="AD25" s="112">
        <f t="shared" si="5"/>
        <v>0</v>
      </c>
      <c r="AE25" s="112">
        <f t="shared" si="5"/>
        <v>0</v>
      </c>
      <c r="AF25" s="112">
        <f t="shared" si="6"/>
        <v>-8</v>
      </c>
      <c r="AG25" s="112">
        <f t="shared" si="7"/>
        <v>8</v>
      </c>
      <c r="AH25" s="356">
        <f t="shared" si="8"/>
        <v>0</v>
      </c>
      <c r="AI25" s="112">
        <f t="shared" si="8"/>
        <v>0</v>
      </c>
      <c r="AJ25" s="112">
        <f t="shared" si="8"/>
        <v>0</v>
      </c>
      <c r="AK25" s="3"/>
      <c r="AL25" s="334"/>
      <c r="AM2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образование13.02.11 Техническая эксплуатация и обслуживание электрического и электромеханического оборудования (по отраслям)очнаяКОГПОАУ "Вятский электромашиностроительный техникум"</v>
      </c>
      <c r="AN25" s="337">
        <v>76</v>
      </c>
      <c r="AO25" s="338" t="b">
        <f t="shared" si="10"/>
        <v>0</v>
      </c>
      <c r="AQ25" s="338" t="b">
        <f t="shared" si="11"/>
        <v>1</v>
      </c>
    </row>
    <row r="26" spans="1:43" ht="48" customHeight="1" x14ac:dyDescent="0.25">
      <c r="A26" s="228">
        <f t="shared" si="2"/>
        <v>13</v>
      </c>
      <c r="B26" s="230" t="s">
        <v>10</v>
      </c>
      <c r="C26" s="230" t="s">
        <v>15</v>
      </c>
      <c r="D26" s="230" t="s">
        <v>688</v>
      </c>
      <c r="E26" s="230" t="s">
        <v>16</v>
      </c>
      <c r="F26" s="230" t="s">
        <v>121</v>
      </c>
      <c r="G26" s="244">
        <v>0</v>
      </c>
      <c r="H26" s="244">
        <v>0</v>
      </c>
      <c r="I26" s="312">
        <v>8</v>
      </c>
      <c r="J26" s="335">
        <v>8</v>
      </c>
      <c r="K26" s="340">
        <v>8</v>
      </c>
      <c r="L26" s="314">
        <v>25</v>
      </c>
      <c r="M26" s="243">
        <f t="shared" si="3"/>
        <v>25</v>
      </c>
      <c r="N26" s="314">
        <v>8</v>
      </c>
      <c r="O26" s="249">
        <f t="shared" si="0"/>
        <v>8</v>
      </c>
      <c r="P26" s="249">
        <v>8</v>
      </c>
      <c r="Q26" s="249">
        <v>8</v>
      </c>
      <c r="R26" s="318"/>
      <c r="S26" s="115"/>
      <c r="T26" s="7">
        <f t="shared" si="1"/>
        <v>8.25</v>
      </c>
      <c r="U26" s="101">
        <f t="shared" si="4"/>
        <v>-0.25</v>
      </c>
      <c r="V26" s="3"/>
      <c r="W26" s="7">
        <v>0</v>
      </c>
      <c r="X26" s="7">
        <v>0</v>
      </c>
      <c r="Y26" s="7">
        <v>8</v>
      </c>
      <c r="Z26" s="7">
        <v>25</v>
      </c>
      <c r="AA26" s="7">
        <v>8</v>
      </c>
      <c r="AB26" s="7">
        <v>8</v>
      </c>
      <c r="AC26" s="7">
        <v>8</v>
      </c>
      <c r="AD26" s="112">
        <f t="shared" si="5"/>
        <v>0</v>
      </c>
      <c r="AE26" s="112">
        <f t="shared" si="5"/>
        <v>0</v>
      </c>
      <c r="AF26" s="112">
        <f t="shared" si="6"/>
        <v>0</v>
      </c>
      <c r="AG26" s="112">
        <f t="shared" si="7"/>
        <v>0</v>
      </c>
      <c r="AH26" s="356">
        <f t="shared" si="8"/>
        <v>0</v>
      </c>
      <c r="AI26" s="112">
        <f t="shared" si="8"/>
        <v>0</v>
      </c>
      <c r="AJ26" s="112">
        <f t="shared" si="8"/>
        <v>0</v>
      </c>
      <c r="AK26" s="3"/>
      <c r="AL26" s="334"/>
      <c r="AM2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образование31.02.01 Лечебное делоочнаяКОГПОБУ "Вятский автомобильно-промышленный колледж"</v>
      </c>
      <c r="AN26" s="337">
        <v>8</v>
      </c>
      <c r="AO26" s="338" t="b">
        <f t="shared" si="10"/>
        <v>0</v>
      </c>
      <c r="AQ26" s="338" t="b">
        <f t="shared" si="11"/>
        <v>1</v>
      </c>
    </row>
    <row r="27" spans="1:43" ht="57" customHeight="1" x14ac:dyDescent="0.25">
      <c r="A27" s="228">
        <f t="shared" si="2"/>
        <v>14</v>
      </c>
      <c r="B27" s="230" t="s">
        <v>10</v>
      </c>
      <c r="C27" s="230" t="s">
        <v>15</v>
      </c>
      <c r="D27" s="230" t="s">
        <v>689</v>
      </c>
      <c r="E27" s="230" t="s">
        <v>16</v>
      </c>
      <c r="F27" s="230" t="s">
        <v>127</v>
      </c>
      <c r="G27" s="244">
        <v>28</v>
      </c>
      <c r="H27" s="244">
        <v>27</v>
      </c>
      <c r="I27" s="312">
        <v>34</v>
      </c>
      <c r="J27" s="335">
        <v>50</v>
      </c>
      <c r="K27" s="340">
        <v>34</v>
      </c>
      <c r="L27" s="314">
        <v>51</v>
      </c>
      <c r="M27" s="243">
        <f t="shared" si="3"/>
        <v>51</v>
      </c>
      <c r="N27" s="314">
        <v>35</v>
      </c>
      <c r="O27" s="249">
        <f t="shared" si="0"/>
        <v>35</v>
      </c>
      <c r="P27" s="249">
        <v>35</v>
      </c>
      <c r="Q27" s="249">
        <v>35</v>
      </c>
      <c r="R27" s="318"/>
      <c r="S27" s="115"/>
      <c r="T27" s="7">
        <f t="shared" si="1"/>
        <v>35</v>
      </c>
      <c r="U27" s="101">
        <f t="shared" si="4"/>
        <v>0</v>
      </c>
      <c r="V27" s="3"/>
      <c r="W27" s="7">
        <v>28</v>
      </c>
      <c r="X27" s="7">
        <v>27</v>
      </c>
      <c r="Y27" s="7">
        <v>34</v>
      </c>
      <c r="Z27" s="7">
        <v>51</v>
      </c>
      <c r="AA27" s="7">
        <v>35</v>
      </c>
      <c r="AB27" s="7">
        <v>35</v>
      </c>
      <c r="AC27" s="7">
        <v>35</v>
      </c>
      <c r="AD27" s="112">
        <f t="shared" si="5"/>
        <v>0</v>
      </c>
      <c r="AE27" s="112">
        <f t="shared" si="5"/>
        <v>0</v>
      </c>
      <c r="AF27" s="112">
        <f t="shared" si="6"/>
        <v>0</v>
      </c>
      <c r="AG27" s="112">
        <f t="shared" si="7"/>
        <v>0</v>
      </c>
      <c r="AH27" s="356">
        <f t="shared" si="8"/>
        <v>0</v>
      </c>
      <c r="AI27" s="112">
        <f t="shared" si="8"/>
        <v>0</v>
      </c>
      <c r="AJ27" s="112">
        <f t="shared" si="8"/>
        <v>0</v>
      </c>
      <c r="AK27" s="3"/>
      <c r="AL27" s="334"/>
      <c r="AM2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образование15.02.06 Монтаж, техническая эксплуатация и ремонт холодильно-компрессорных и теплонасосных машин и установок (по отраслям)очнаяКОГПОАУ "Кировский технологический колледж пищевой промышленности"</v>
      </c>
      <c r="AN27" s="337">
        <v>50</v>
      </c>
      <c r="AO27" s="338" t="b">
        <f t="shared" si="10"/>
        <v>0</v>
      </c>
      <c r="AQ27" s="338" t="b">
        <f t="shared" si="11"/>
        <v>1</v>
      </c>
    </row>
    <row r="28" spans="1:43" ht="47.25" customHeight="1" x14ac:dyDescent="0.25">
      <c r="A28" s="228">
        <f t="shared" si="2"/>
        <v>15</v>
      </c>
      <c r="B28" s="230" t="s">
        <v>10</v>
      </c>
      <c r="C28" s="230" t="s">
        <v>15</v>
      </c>
      <c r="D28" s="230" t="s">
        <v>20</v>
      </c>
      <c r="E28" s="230" t="s">
        <v>16</v>
      </c>
      <c r="F28" s="230" t="s">
        <v>127</v>
      </c>
      <c r="G28" s="244">
        <v>73</v>
      </c>
      <c r="H28" s="244">
        <v>69</v>
      </c>
      <c r="I28" s="312">
        <v>51</v>
      </c>
      <c r="J28" s="335">
        <v>34</v>
      </c>
      <c r="K28" s="340">
        <v>50</v>
      </c>
      <c r="L28" s="314">
        <v>52</v>
      </c>
      <c r="M28" s="243">
        <f t="shared" si="3"/>
        <v>53</v>
      </c>
      <c r="N28" s="314">
        <v>61</v>
      </c>
      <c r="O28" s="249">
        <f t="shared" si="0"/>
        <v>61</v>
      </c>
      <c r="P28" s="249">
        <v>61</v>
      </c>
      <c r="Q28" s="249">
        <v>61</v>
      </c>
      <c r="R28" s="318"/>
      <c r="S28" s="115"/>
      <c r="T28" s="7">
        <f t="shared" si="1"/>
        <v>61.25</v>
      </c>
      <c r="U28" s="101">
        <f t="shared" si="4"/>
        <v>-0.25</v>
      </c>
      <c r="V28" s="3"/>
      <c r="W28" s="7">
        <v>73</v>
      </c>
      <c r="X28" s="7">
        <v>69</v>
      </c>
      <c r="Y28" s="7">
        <v>51</v>
      </c>
      <c r="Z28" s="7">
        <v>52</v>
      </c>
      <c r="AA28" s="7">
        <v>61</v>
      </c>
      <c r="AB28" s="7">
        <v>61</v>
      </c>
      <c r="AC28" s="7">
        <v>61</v>
      </c>
      <c r="AD28" s="112">
        <f t="shared" si="5"/>
        <v>0</v>
      </c>
      <c r="AE28" s="112">
        <f t="shared" si="5"/>
        <v>0</v>
      </c>
      <c r="AF28" s="112">
        <f t="shared" si="6"/>
        <v>-1</v>
      </c>
      <c r="AG28" s="112">
        <f t="shared" si="7"/>
        <v>1</v>
      </c>
      <c r="AH28" s="356">
        <f t="shared" si="8"/>
        <v>0</v>
      </c>
      <c r="AI28" s="112">
        <f t="shared" si="8"/>
        <v>0</v>
      </c>
      <c r="AJ28" s="112">
        <f t="shared" si="8"/>
        <v>0</v>
      </c>
      <c r="AK28" s="3"/>
      <c r="AL28" s="334"/>
      <c r="AM2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образование15.02.06 Монтаж и техническая эксплуатация холодильно-компрессорных машин и установок (по отраслям)очнаяКОГПОАУ "Кировский технологический колледж пищевой промышленности"</v>
      </c>
      <c r="AN28" s="337">
        <v>34</v>
      </c>
      <c r="AO28" s="338" t="b">
        <f t="shared" si="10"/>
        <v>0</v>
      </c>
      <c r="AQ28" s="338" t="b">
        <f t="shared" si="11"/>
        <v>1</v>
      </c>
    </row>
    <row r="29" spans="1:43" ht="47.25" customHeight="1" x14ac:dyDescent="0.25">
      <c r="A29" s="228">
        <f t="shared" si="2"/>
        <v>16</v>
      </c>
      <c r="B29" s="230" t="s">
        <v>10</v>
      </c>
      <c r="C29" s="230" t="s">
        <v>15</v>
      </c>
      <c r="D29" s="230" t="s">
        <v>53</v>
      </c>
      <c r="E29" s="230" t="s">
        <v>16</v>
      </c>
      <c r="F29" s="230" t="s">
        <v>123</v>
      </c>
      <c r="G29" s="244">
        <v>20</v>
      </c>
      <c r="H29" s="244">
        <v>20</v>
      </c>
      <c r="I29" s="312">
        <v>18</v>
      </c>
      <c r="J29" s="335">
        <v>20</v>
      </c>
      <c r="K29" s="340">
        <v>20</v>
      </c>
      <c r="L29" s="314">
        <v>18</v>
      </c>
      <c r="M29" s="243">
        <f t="shared" si="3"/>
        <v>16</v>
      </c>
      <c r="N29" s="314">
        <v>19</v>
      </c>
      <c r="O29" s="249">
        <f t="shared" si="0"/>
        <v>19</v>
      </c>
      <c r="P29" s="249">
        <v>10</v>
      </c>
      <c r="Q29" s="249">
        <v>0</v>
      </c>
      <c r="R29" s="318"/>
      <c r="S29" s="115"/>
      <c r="T29" s="7">
        <f t="shared" si="1"/>
        <v>19</v>
      </c>
      <c r="U29" s="101">
        <f t="shared" si="4"/>
        <v>0</v>
      </c>
      <c r="V29" s="3"/>
      <c r="W29" s="7">
        <v>20</v>
      </c>
      <c r="X29" s="7">
        <v>20</v>
      </c>
      <c r="Y29" s="7">
        <v>18</v>
      </c>
      <c r="Z29" s="7">
        <v>18</v>
      </c>
      <c r="AA29" s="7">
        <v>19</v>
      </c>
      <c r="AB29" s="7">
        <v>10</v>
      </c>
      <c r="AC29" s="7">
        <v>0</v>
      </c>
      <c r="AD29" s="112">
        <f t="shared" si="5"/>
        <v>0</v>
      </c>
      <c r="AE29" s="112">
        <f t="shared" si="5"/>
        <v>0</v>
      </c>
      <c r="AF29" s="112">
        <f t="shared" si="6"/>
        <v>2</v>
      </c>
      <c r="AG29" s="112">
        <f t="shared" si="7"/>
        <v>-2</v>
      </c>
      <c r="AH29" s="356">
        <f t="shared" si="8"/>
        <v>0</v>
      </c>
      <c r="AI29" s="112">
        <f t="shared" si="8"/>
        <v>0</v>
      </c>
      <c r="AJ29" s="112">
        <f t="shared" si="8"/>
        <v>0</v>
      </c>
      <c r="AK29" s="3"/>
      <c r="AL29" s="334"/>
      <c r="AM2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образование18.02.07 Технология производства и переработки пластических масс и эластомеровочнаяКОГПОБУ "Кировский авиационный техникум"</v>
      </c>
      <c r="AN29" s="337">
        <v>20</v>
      </c>
      <c r="AO29" s="338" t="b">
        <f t="shared" si="10"/>
        <v>0</v>
      </c>
      <c r="AQ29" s="338" t="b">
        <f t="shared" si="11"/>
        <v>1</v>
      </c>
    </row>
    <row r="30" spans="1:43" ht="47.25" customHeight="1" x14ac:dyDescent="0.25">
      <c r="A30" s="228">
        <f t="shared" si="2"/>
        <v>17</v>
      </c>
      <c r="B30" s="230" t="s">
        <v>10</v>
      </c>
      <c r="C30" s="230" t="s">
        <v>15</v>
      </c>
      <c r="D30" s="230" t="s">
        <v>21</v>
      </c>
      <c r="E30" s="230" t="s">
        <v>16</v>
      </c>
      <c r="F30" s="230" t="s">
        <v>123</v>
      </c>
      <c r="G30" s="244">
        <v>25</v>
      </c>
      <c r="H30" s="244">
        <v>25</v>
      </c>
      <c r="I30" s="312">
        <v>0</v>
      </c>
      <c r="J30" s="335">
        <v>0</v>
      </c>
      <c r="K30" s="340">
        <v>0</v>
      </c>
      <c r="L30" s="314">
        <v>0</v>
      </c>
      <c r="M30" s="243">
        <f t="shared" si="3"/>
        <v>0</v>
      </c>
      <c r="N30" s="314">
        <v>13</v>
      </c>
      <c r="O30" s="249">
        <f t="shared" si="0"/>
        <v>13</v>
      </c>
      <c r="P30" s="249">
        <v>0</v>
      </c>
      <c r="Q30" s="249">
        <v>0</v>
      </c>
      <c r="R30" s="318"/>
      <c r="S30" s="115"/>
      <c r="T30" s="7">
        <f t="shared" si="1"/>
        <v>12.5</v>
      </c>
      <c r="U30" s="101">
        <f t="shared" si="4"/>
        <v>0.5</v>
      </c>
      <c r="V30" s="3"/>
      <c r="W30" s="7">
        <v>25</v>
      </c>
      <c r="X30" s="7">
        <v>25</v>
      </c>
      <c r="Y30" s="7">
        <v>0</v>
      </c>
      <c r="Z30" s="7">
        <v>0</v>
      </c>
      <c r="AA30" s="7">
        <v>13</v>
      </c>
      <c r="AB30" s="7">
        <v>0</v>
      </c>
      <c r="AC30" s="7">
        <v>0</v>
      </c>
      <c r="AD30" s="112">
        <f t="shared" si="5"/>
        <v>0</v>
      </c>
      <c r="AE30" s="112">
        <f t="shared" si="5"/>
        <v>0</v>
      </c>
      <c r="AF30" s="112">
        <f t="shared" si="6"/>
        <v>0</v>
      </c>
      <c r="AG30" s="112">
        <f t="shared" si="7"/>
        <v>0</v>
      </c>
      <c r="AH30" s="356">
        <f t="shared" si="8"/>
        <v>0</v>
      </c>
      <c r="AI30" s="112">
        <f t="shared" si="8"/>
        <v>0</v>
      </c>
      <c r="AJ30" s="112">
        <f t="shared" si="8"/>
        <v>0</v>
      </c>
      <c r="AK30" s="3"/>
      <c r="AL30" s="334"/>
      <c r="AM3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образование09.02.05 Прикладная информатика (по отраслям)очнаяКОГПОБУ "Кировский авиационный техникум"</v>
      </c>
      <c r="AN30" s="337">
        <v>0</v>
      </c>
      <c r="AO30" s="338" t="b">
        <f t="shared" si="10"/>
        <v>0</v>
      </c>
      <c r="AQ30" s="338" t="b">
        <f t="shared" si="11"/>
        <v>1</v>
      </c>
    </row>
    <row r="31" spans="1:43" ht="47.25" customHeight="1" x14ac:dyDescent="0.25">
      <c r="A31" s="228">
        <f t="shared" si="2"/>
        <v>18</v>
      </c>
      <c r="B31" s="230" t="s">
        <v>10</v>
      </c>
      <c r="C31" s="230" t="s">
        <v>15</v>
      </c>
      <c r="D31" s="230" t="s">
        <v>21</v>
      </c>
      <c r="E31" s="230" t="s">
        <v>16</v>
      </c>
      <c r="F31" s="230" t="s">
        <v>120</v>
      </c>
      <c r="G31" s="244">
        <v>17</v>
      </c>
      <c r="H31" s="244">
        <v>17</v>
      </c>
      <c r="I31" s="312">
        <v>0</v>
      </c>
      <c r="J31" s="335">
        <v>0</v>
      </c>
      <c r="K31" s="340">
        <v>0</v>
      </c>
      <c r="L31" s="314">
        <v>0</v>
      </c>
      <c r="M31" s="243">
        <f t="shared" si="3"/>
        <v>0</v>
      </c>
      <c r="N31" s="316">
        <v>9</v>
      </c>
      <c r="O31" s="249">
        <f t="shared" si="0"/>
        <v>9</v>
      </c>
      <c r="P31" s="249">
        <v>0</v>
      </c>
      <c r="Q31" s="249">
        <v>0</v>
      </c>
      <c r="R31" s="318" t="s">
        <v>724</v>
      </c>
      <c r="S31" s="115"/>
      <c r="T31" s="7">
        <f t="shared" si="1"/>
        <v>8.5</v>
      </c>
      <c r="U31" s="101">
        <f t="shared" si="4"/>
        <v>0.5</v>
      </c>
      <c r="V31" s="3"/>
      <c r="W31" s="7">
        <v>17</v>
      </c>
      <c r="X31" s="7">
        <v>17</v>
      </c>
      <c r="Y31" s="7">
        <v>0</v>
      </c>
      <c r="Z31" s="7">
        <v>0</v>
      </c>
      <c r="AA31" s="7">
        <v>9</v>
      </c>
      <c r="AB31" s="7">
        <v>0</v>
      </c>
      <c r="AC31" s="7">
        <v>0</v>
      </c>
      <c r="AD31" s="112">
        <f t="shared" si="5"/>
        <v>0</v>
      </c>
      <c r="AE31" s="112">
        <f t="shared" si="5"/>
        <v>0</v>
      </c>
      <c r="AF31" s="112">
        <f t="shared" si="6"/>
        <v>0</v>
      </c>
      <c r="AG31" s="112">
        <f t="shared" si="7"/>
        <v>0</v>
      </c>
      <c r="AH31" s="356">
        <f t="shared" si="8"/>
        <v>0</v>
      </c>
      <c r="AI31" s="112">
        <f t="shared" si="8"/>
        <v>0</v>
      </c>
      <c r="AJ31" s="112">
        <f t="shared" si="8"/>
        <v>0</v>
      </c>
      <c r="AK31" s="3"/>
      <c r="AL31" s="334"/>
      <c r="AM3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образование09.02.05 Прикладная информатика (по отраслям)очнаяКОГПОАУ "Савальский политехнический техникум"</v>
      </c>
      <c r="AN31" s="337">
        <v>0</v>
      </c>
      <c r="AO31" s="338" t="b">
        <f t="shared" si="10"/>
        <v>0</v>
      </c>
      <c r="AQ31" s="338" t="b">
        <f t="shared" si="11"/>
        <v>1</v>
      </c>
    </row>
    <row r="32" spans="1:43" ht="48.75" customHeight="1" x14ac:dyDescent="0.25">
      <c r="A32" s="228">
        <f t="shared" si="2"/>
        <v>19</v>
      </c>
      <c r="B32" s="230" t="s">
        <v>10</v>
      </c>
      <c r="C32" s="230" t="s">
        <v>15</v>
      </c>
      <c r="D32" s="230" t="s">
        <v>216</v>
      </c>
      <c r="E32" s="230" t="s">
        <v>16</v>
      </c>
      <c r="F32" s="230" t="s">
        <v>124</v>
      </c>
      <c r="G32" s="244">
        <v>19</v>
      </c>
      <c r="H32" s="244">
        <v>19</v>
      </c>
      <c r="I32" s="312">
        <v>32</v>
      </c>
      <c r="J32" s="335">
        <v>18</v>
      </c>
      <c r="K32" s="340">
        <v>18</v>
      </c>
      <c r="L32" s="314">
        <v>59</v>
      </c>
      <c r="M32" s="243">
        <f t="shared" si="3"/>
        <v>73</v>
      </c>
      <c r="N32" s="314">
        <v>32</v>
      </c>
      <c r="O32" s="249">
        <f t="shared" si="0"/>
        <v>32</v>
      </c>
      <c r="P32" s="249">
        <v>49</v>
      </c>
      <c r="Q32" s="249">
        <v>49</v>
      </c>
      <c r="R32" s="318"/>
      <c r="S32" s="115"/>
      <c r="T32" s="7">
        <f t="shared" si="1"/>
        <v>32.25</v>
      </c>
      <c r="U32" s="101">
        <f t="shared" si="4"/>
        <v>-0.25</v>
      </c>
      <c r="V32" s="3"/>
      <c r="W32" s="7">
        <v>19</v>
      </c>
      <c r="X32" s="7">
        <v>19</v>
      </c>
      <c r="Y32" s="7">
        <v>32</v>
      </c>
      <c r="Z32" s="7">
        <v>59</v>
      </c>
      <c r="AA32" s="7">
        <v>32</v>
      </c>
      <c r="AB32" s="7">
        <v>49</v>
      </c>
      <c r="AC32" s="7">
        <v>49</v>
      </c>
      <c r="AD32" s="112">
        <f t="shared" si="5"/>
        <v>0</v>
      </c>
      <c r="AE32" s="112">
        <f t="shared" si="5"/>
        <v>0</v>
      </c>
      <c r="AF32" s="112">
        <f t="shared" si="6"/>
        <v>-14</v>
      </c>
      <c r="AG32" s="112">
        <f t="shared" si="7"/>
        <v>14</v>
      </c>
      <c r="AH32" s="356">
        <f t="shared" si="8"/>
        <v>0</v>
      </c>
      <c r="AI32" s="112">
        <f t="shared" si="8"/>
        <v>0</v>
      </c>
      <c r="AJ32" s="112">
        <f t="shared" si="8"/>
        <v>0</v>
      </c>
      <c r="AK32" s="3"/>
      <c r="AL32" s="334"/>
      <c r="AM3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образование15.02.12 Монтаж, техническое обслуживание и ремонт промышленного оборудования (по отраслям)очнаяКОГПОАУ "Омутнинский политехнический техникум"</v>
      </c>
      <c r="AN32" s="337">
        <v>18</v>
      </c>
      <c r="AO32" s="338" t="b">
        <f t="shared" si="10"/>
        <v>0</v>
      </c>
      <c r="AQ32" s="338" t="b">
        <f t="shared" si="11"/>
        <v>1</v>
      </c>
    </row>
    <row r="33" spans="1:43" ht="56.25" customHeight="1" x14ac:dyDescent="0.25">
      <c r="A33" s="228">
        <f t="shared" si="2"/>
        <v>20</v>
      </c>
      <c r="B33" s="230" t="s">
        <v>10</v>
      </c>
      <c r="C33" s="230" t="s">
        <v>15</v>
      </c>
      <c r="D33" s="230" t="s">
        <v>22</v>
      </c>
      <c r="E33" s="230" t="s">
        <v>16</v>
      </c>
      <c r="F33" s="230" t="s">
        <v>123</v>
      </c>
      <c r="G33" s="244">
        <v>24</v>
      </c>
      <c r="H33" s="244">
        <v>23</v>
      </c>
      <c r="I33" s="312">
        <v>0</v>
      </c>
      <c r="J33" s="335">
        <v>0</v>
      </c>
      <c r="K33" s="340">
        <v>0</v>
      </c>
      <c r="L33" s="314">
        <v>1</v>
      </c>
      <c r="M33" s="243">
        <f t="shared" si="3"/>
        <v>1</v>
      </c>
      <c r="N33" s="314">
        <v>12</v>
      </c>
      <c r="O33" s="249">
        <f t="shared" si="0"/>
        <v>12</v>
      </c>
      <c r="P33" s="249">
        <v>0</v>
      </c>
      <c r="Q33" s="249">
        <v>0</v>
      </c>
      <c r="R33" s="318"/>
      <c r="S33" s="115"/>
      <c r="T33" s="7">
        <f t="shared" si="1"/>
        <v>12</v>
      </c>
      <c r="U33" s="101">
        <f t="shared" si="4"/>
        <v>0</v>
      </c>
      <c r="V33" s="3"/>
      <c r="W33" s="7">
        <v>24</v>
      </c>
      <c r="X33" s="7">
        <v>23</v>
      </c>
      <c r="Y33" s="7">
        <v>0</v>
      </c>
      <c r="Z33" s="7">
        <v>1</v>
      </c>
      <c r="AA33" s="7">
        <v>12</v>
      </c>
      <c r="AB33" s="7">
        <v>0</v>
      </c>
      <c r="AC33" s="7">
        <v>0</v>
      </c>
      <c r="AD33" s="112">
        <f t="shared" si="5"/>
        <v>0</v>
      </c>
      <c r="AE33" s="112">
        <f t="shared" si="5"/>
        <v>0</v>
      </c>
      <c r="AF33" s="112">
        <f t="shared" si="6"/>
        <v>0</v>
      </c>
      <c r="AG33" s="112">
        <f t="shared" si="7"/>
        <v>0</v>
      </c>
      <c r="AH33" s="356">
        <f t="shared" si="8"/>
        <v>0</v>
      </c>
      <c r="AI33" s="112">
        <f t="shared" si="8"/>
        <v>0</v>
      </c>
      <c r="AJ33" s="112">
        <f t="shared" si="8"/>
        <v>0</v>
      </c>
      <c r="AK33" s="3"/>
      <c r="AL33" s="334"/>
      <c r="AM3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образование15.02.01 Монтаж и техническая эксплуатация промышленного оборудования (по отраслям)очнаяКОГПОБУ "Кировский авиационный техникум"</v>
      </c>
      <c r="AN33" s="337">
        <v>0</v>
      </c>
      <c r="AO33" s="338" t="b">
        <f t="shared" si="10"/>
        <v>0</v>
      </c>
      <c r="AQ33" s="338" t="b">
        <f t="shared" si="11"/>
        <v>1</v>
      </c>
    </row>
    <row r="34" spans="1:43" ht="48" customHeight="1" x14ac:dyDescent="0.25">
      <c r="A34" s="228">
        <f t="shared" si="2"/>
        <v>21</v>
      </c>
      <c r="B34" s="230" t="s">
        <v>10</v>
      </c>
      <c r="C34" s="230" t="s">
        <v>15</v>
      </c>
      <c r="D34" s="230" t="s">
        <v>23</v>
      </c>
      <c r="E34" s="230" t="s">
        <v>16</v>
      </c>
      <c r="F34" s="230" t="s">
        <v>123</v>
      </c>
      <c r="G34" s="244">
        <v>120</v>
      </c>
      <c r="H34" s="244">
        <v>118</v>
      </c>
      <c r="I34" s="312">
        <v>95</v>
      </c>
      <c r="J34" s="335">
        <v>93</v>
      </c>
      <c r="K34" s="340">
        <v>93</v>
      </c>
      <c r="L34" s="314">
        <v>101</v>
      </c>
      <c r="M34" s="243">
        <f t="shared" si="3"/>
        <v>103</v>
      </c>
      <c r="N34" s="314">
        <v>109</v>
      </c>
      <c r="O34" s="249">
        <f t="shared" si="0"/>
        <v>109</v>
      </c>
      <c r="P34" s="249">
        <v>100</v>
      </c>
      <c r="Q34" s="249">
        <v>75</v>
      </c>
      <c r="R34" s="318"/>
      <c r="S34" s="115"/>
      <c r="T34" s="7">
        <f t="shared" si="1"/>
        <v>108.5</v>
      </c>
      <c r="U34" s="101">
        <f t="shared" si="4"/>
        <v>0.5</v>
      </c>
      <c r="V34" s="3"/>
      <c r="W34" s="7">
        <v>120</v>
      </c>
      <c r="X34" s="7">
        <v>118</v>
      </c>
      <c r="Y34" s="7">
        <v>95</v>
      </c>
      <c r="Z34" s="7">
        <v>101</v>
      </c>
      <c r="AA34" s="7">
        <v>109</v>
      </c>
      <c r="AB34" s="7">
        <v>100</v>
      </c>
      <c r="AC34" s="7">
        <v>75</v>
      </c>
      <c r="AD34" s="112">
        <f t="shared" si="5"/>
        <v>0</v>
      </c>
      <c r="AE34" s="112">
        <f t="shared" si="5"/>
        <v>0</v>
      </c>
      <c r="AF34" s="112">
        <f t="shared" si="6"/>
        <v>-2</v>
      </c>
      <c r="AG34" s="112">
        <f t="shared" si="7"/>
        <v>2</v>
      </c>
      <c r="AH34" s="356">
        <f t="shared" si="8"/>
        <v>0</v>
      </c>
      <c r="AI34" s="112">
        <f t="shared" si="8"/>
        <v>0</v>
      </c>
      <c r="AJ34" s="112">
        <f t="shared" si="8"/>
        <v>0</v>
      </c>
      <c r="AK34" s="3"/>
      <c r="AL34" s="334"/>
      <c r="AM3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образование15.02.08 Технология машиностроенияочнаяКОГПОБУ "Кировский авиационный техникум"</v>
      </c>
      <c r="AN34" s="337">
        <v>93</v>
      </c>
      <c r="AO34" s="338" t="b">
        <f t="shared" si="10"/>
        <v>0</v>
      </c>
      <c r="AQ34" s="338" t="b">
        <f t="shared" si="11"/>
        <v>1</v>
      </c>
    </row>
    <row r="35" spans="1:43" ht="45" customHeight="1" x14ac:dyDescent="0.25">
      <c r="A35" s="228">
        <f t="shared" si="2"/>
        <v>22</v>
      </c>
      <c r="B35" s="230" t="s">
        <v>10</v>
      </c>
      <c r="C35" s="230" t="s">
        <v>15</v>
      </c>
      <c r="D35" s="230" t="s">
        <v>23</v>
      </c>
      <c r="E35" s="230" t="s">
        <v>16</v>
      </c>
      <c r="F35" s="230" t="s">
        <v>125</v>
      </c>
      <c r="G35" s="244">
        <v>65</v>
      </c>
      <c r="H35" s="244">
        <v>65</v>
      </c>
      <c r="I35" s="312">
        <v>40</v>
      </c>
      <c r="J35" s="335">
        <v>40</v>
      </c>
      <c r="K35" s="340">
        <v>40</v>
      </c>
      <c r="L35" s="314">
        <v>40</v>
      </c>
      <c r="M35" s="243">
        <f t="shared" si="3"/>
        <v>40</v>
      </c>
      <c r="N35" s="314">
        <v>53</v>
      </c>
      <c r="O35" s="249">
        <f t="shared" si="0"/>
        <v>53</v>
      </c>
      <c r="P35" s="249">
        <v>53</v>
      </c>
      <c r="Q35" s="249">
        <v>53</v>
      </c>
      <c r="R35" s="318"/>
      <c r="S35" s="115"/>
      <c r="T35" s="7">
        <f t="shared" si="1"/>
        <v>52.5</v>
      </c>
      <c r="U35" s="101">
        <f t="shared" si="4"/>
        <v>0.5</v>
      </c>
      <c r="V35" s="3"/>
      <c r="W35" s="7">
        <v>65</v>
      </c>
      <c r="X35" s="7">
        <v>65</v>
      </c>
      <c r="Y35" s="7">
        <v>40</v>
      </c>
      <c r="Z35" s="7">
        <v>40</v>
      </c>
      <c r="AA35" s="7">
        <v>53</v>
      </c>
      <c r="AB35" s="7">
        <v>53</v>
      </c>
      <c r="AC35" s="7">
        <v>53</v>
      </c>
      <c r="AD35" s="112">
        <f t="shared" si="5"/>
        <v>0</v>
      </c>
      <c r="AE35" s="112">
        <f t="shared" si="5"/>
        <v>0</v>
      </c>
      <c r="AF35" s="112">
        <f t="shared" si="6"/>
        <v>0</v>
      </c>
      <c r="AG35" s="112">
        <f t="shared" si="7"/>
        <v>0</v>
      </c>
      <c r="AH35" s="356">
        <f t="shared" si="8"/>
        <v>0</v>
      </c>
      <c r="AI35" s="112">
        <f t="shared" si="8"/>
        <v>0</v>
      </c>
      <c r="AJ35" s="112">
        <f t="shared" si="8"/>
        <v>0</v>
      </c>
      <c r="AK35" s="3"/>
      <c r="AL35" s="334"/>
      <c r="AM3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образование15.02.08 Технология машиностроенияочнаяКОГПОБУ "Вятско-Полянский механический техникум"</v>
      </c>
      <c r="AN35" s="337">
        <v>40</v>
      </c>
      <c r="AO35" s="338" t="b">
        <f t="shared" si="10"/>
        <v>0</v>
      </c>
      <c r="AQ35" s="338" t="b">
        <f t="shared" si="11"/>
        <v>1</v>
      </c>
    </row>
    <row r="36" spans="1:43" ht="45" customHeight="1" x14ac:dyDescent="0.25">
      <c r="A36" s="228">
        <f t="shared" si="2"/>
        <v>23</v>
      </c>
      <c r="B36" s="230" t="s">
        <v>10</v>
      </c>
      <c r="C36" s="230" t="s">
        <v>15</v>
      </c>
      <c r="D36" s="230" t="s">
        <v>23</v>
      </c>
      <c r="E36" s="230" t="s">
        <v>16</v>
      </c>
      <c r="F36" s="230" t="s">
        <v>121</v>
      </c>
      <c r="G36" s="244">
        <v>21</v>
      </c>
      <c r="H36" s="244">
        <v>20</v>
      </c>
      <c r="I36" s="312">
        <v>20</v>
      </c>
      <c r="J36" s="335">
        <v>19</v>
      </c>
      <c r="K36" s="340">
        <v>19</v>
      </c>
      <c r="L36" s="314">
        <v>23</v>
      </c>
      <c r="M36" s="243">
        <f t="shared" si="3"/>
        <v>24</v>
      </c>
      <c r="N36" s="314">
        <v>21</v>
      </c>
      <c r="O36" s="249">
        <f t="shared" si="0"/>
        <v>21</v>
      </c>
      <c r="P36" s="249">
        <v>21</v>
      </c>
      <c r="Q36" s="249">
        <v>21</v>
      </c>
      <c r="R36" s="318"/>
      <c r="S36" s="115"/>
      <c r="T36" s="7">
        <f t="shared" si="1"/>
        <v>21</v>
      </c>
      <c r="U36" s="101">
        <f t="shared" si="4"/>
        <v>0</v>
      </c>
      <c r="V36" s="3"/>
      <c r="W36" s="7">
        <v>21</v>
      </c>
      <c r="X36" s="7">
        <v>20</v>
      </c>
      <c r="Y36" s="7">
        <v>20</v>
      </c>
      <c r="Z36" s="7">
        <v>23</v>
      </c>
      <c r="AA36" s="7">
        <v>21</v>
      </c>
      <c r="AB36" s="7">
        <v>21</v>
      </c>
      <c r="AC36" s="7">
        <v>21</v>
      </c>
      <c r="AD36" s="112">
        <f t="shared" si="5"/>
        <v>0</v>
      </c>
      <c r="AE36" s="112">
        <f t="shared" si="5"/>
        <v>0</v>
      </c>
      <c r="AF36" s="112">
        <f t="shared" si="6"/>
        <v>-1</v>
      </c>
      <c r="AG36" s="112">
        <f t="shared" si="7"/>
        <v>1</v>
      </c>
      <c r="AH36" s="356">
        <f t="shared" si="8"/>
        <v>0</v>
      </c>
      <c r="AI36" s="112">
        <f t="shared" si="8"/>
        <v>0</v>
      </c>
      <c r="AJ36" s="112">
        <f t="shared" si="8"/>
        <v>0</v>
      </c>
      <c r="AK36" s="3"/>
      <c r="AL36" s="334"/>
      <c r="AM3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образование15.02.08 Технология машиностроенияочнаяКОГПОБУ "Вятский автомобильно-промышленный колледж"</v>
      </c>
      <c r="AN36" s="337">
        <v>19</v>
      </c>
      <c r="AO36" s="338" t="b">
        <f t="shared" si="10"/>
        <v>0</v>
      </c>
      <c r="AQ36" s="338" t="b">
        <f t="shared" si="11"/>
        <v>1</v>
      </c>
    </row>
    <row r="37" spans="1:43" ht="56.25" customHeight="1" x14ac:dyDescent="0.25">
      <c r="A37" s="228">
        <f t="shared" si="2"/>
        <v>24</v>
      </c>
      <c r="B37" s="230" t="s">
        <v>10</v>
      </c>
      <c r="C37" s="230" t="s">
        <v>15</v>
      </c>
      <c r="D37" s="230" t="s">
        <v>629</v>
      </c>
      <c r="E37" s="230" t="s">
        <v>16</v>
      </c>
      <c r="F37" s="230" t="s">
        <v>126</v>
      </c>
      <c r="G37" s="244">
        <v>98</v>
      </c>
      <c r="H37" s="244">
        <v>98</v>
      </c>
      <c r="I37" s="312">
        <v>82</v>
      </c>
      <c r="J37" s="335">
        <v>82</v>
      </c>
      <c r="K37" s="340">
        <v>82</v>
      </c>
      <c r="L37" s="314">
        <v>101</v>
      </c>
      <c r="M37" s="243">
        <f t="shared" si="3"/>
        <v>101</v>
      </c>
      <c r="N37" s="314">
        <v>95</v>
      </c>
      <c r="O37" s="249">
        <f t="shared" si="0"/>
        <v>95</v>
      </c>
      <c r="P37" s="249">
        <v>95</v>
      </c>
      <c r="Q37" s="249">
        <v>95</v>
      </c>
      <c r="R37" s="318"/>
      <c r="S37" s="115"/>
      <c r="T37" s="7">
        <f t="shared" si="1"/>
        <v>94.75</v>
      </c>
      <c r="U37" s="101">
        <f t="shared" si="4"/>
        <v>0.25</v>
      </c>
      <c r="V37" s="3"/>
      <c r="W37" s="7">
        <v>98</v>
      </c>
      <c r="X37" s="7">
        <v>98</v>
      </c>
      <c r="Y37" s="7">
        <v>82</v>
      </c>
      <c r="Z37" s="7">
        <v>101</v>
      </c>
      <c r="AA37" s="7">
        <v>95</v>
      </c>
      <c r="AB37" s="7">
        <v>95</v>
      </c>
      <c r="AC37" s="7">
        <v>95</v>
      </c>
      <c r="AD37" s="112">
        <f t="shared" si="5"/>
        <v>0</v>
      </c>
      <c r="AE37" s="112">
        <f t="shared" si="5"/>
        <v>0</v>
      </c>
      <c r="AF37" s="112">
        <f t="shared" si="6"/>
        <v>0</v>
      </c>
      <c r="AG37" s="112">
        <f t="shared" si="7"/>
        <v>0</v>
      </c>
      <c r="AH37" s="356">
        <f t="shared" si="8"/>
        <v>0</v>
      </c>
      <c r="AI37" s="112">
        <f t="shared" si="8"/>
        <v>0</v>
      </c>
      <c r="AJ37" s="112">
        <f t="shared" si="8"/>
        <v>0</v>
      </c>
      <c r="AK37" s="3"/>
      <c r="AL37" s="334"/>
      <c r="AM3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образование15.02.16 Технология машиностроенияочнаяКОГПОАУ "Вятский электромашиностроительный техникум"</v>
      </c>
      <c r="AN37" s="337">
        <v>82</v>
      </c>
      <c r="AO37" s="338" t="b">
        <f t="shared" si="10"/>
        <v>0</v>
      </c>
      <c r="AQ37" s="338" t="b">
        <f t="shared" si="11"/>
        <v>1</v>
      </c>
    </row>
    <row r="38" spans="1:43" ht="45" customHeight="1" x14ac:dyDescent="0.25">
      <c r="A38" s="228">
        <f t="shared" si="2"/>
        <v>25</v>
      </c>
      <c r="B38" s="230" t="s">
        <v>10</v>
      </c>
      <c r="C38" s="230" t="s">
        <v>15</v>
      </c>
      <c r="D38" s="230" t="s">
        <v>24</v>
      </c>
      <c r="E38" s="230" t="s">
        <v>16</v>
      </c>
      <c r="F38" s="230" t="s">
        <v>130</v>
      </c>
      <c r="G38" s="244">
        <v>24</v>
      </c>
      <c r="H38" s="244">
        <v>23</v>
      </c>
      <c r="I38" s="312">
        <v>0</v>
      </c>
      <c r="J38" s="335">
        <v>0</v>
      </c>
      <c r="K38" s="340">
        <v>0</v>
      </c>
      <c r="L38" s="314">
        <v>0</v>
      </c>
      <c r="M38" s="243">
        <f t="shared" si="3"/>
        <v>0</v>
      </c>
      <c r="N38" s="314">
        <v>12</v>
      </c>
      <c r="O38" s="249">
        <f t="shared" si="0"/>
        <v>12</v>
      </c>
      <c r="P38" s="249">
        <v>12</v>
      </c>
      <c r="Q38" s="249">
        <v>12</v>
      </c>
      <c r="R38" s="318"/>
      <c r="S38" s="115"/>
      <c r="T38" s="7">
        <f t="shared" si="1"/>
        <v>11.75</v>
      </c>
      <c r="U38" s="101">
        <f t="shared" si="4"/>
        <v>0.25</v>
      </c>
      <c r="V38" s="3"/>
      <c r="W38" s="7">
        <v>24</v>
      </c>
      <c r="X38" s="7">
        <v>23</v>
      </c>
      <c r="Y38" s="7">
        <v>0</v>
      </c>
      <c r="Z38" s="7">
        <v>0</v>
      </c>
      <c r="AA38" s="7">
        <v>12</v>
      </c>
      <c r="AB38" s="7">
        <v>12</v>
      </c>
      <c r="AC38" s="7">
        <v>12</v>
      </c>
      <c r="AD38" s="112">
        <f t="shared" si="5"/>
        <v>0</v>
      </c>
      <c r="AE38" s="112">
        <f t="shared" si="5"/>
        <v>0</v>
      </c>
      <c r="AF38" s="112">
        <f t="shared" si="6"/>
        <v>0</v>
      </c>
      <c r="AG38" s="112">
        <f t="shared" si="7"/>
        <v>0</v>
      </c>
      <c r="AH38" s="356">
        <f t="shared" si="8"/>
        <v>0</v>
      </c>
      <c r="AI38" s="112">
        <f t="shared" si="8"/>
        <v>0</v>
      </c>
      <c r="AJ38" s="112">
        <f t="shared" si="8"/>
        <v>0</v>
      </c>
      <c r="AK38" s="3"/>
      <c r="AL38" s="334"/>
      <c r="AM3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образование43.02.01 Организация обслуживания в общественном питанииочнаяКОГПОБУ "Вятский колледж профессиональных технологий, управления и сервиса"</v>
      </c>
      <c r="AN38" s="337">
        <v>0</v>
      </c>
      <c r="AO38" s="338" t="b">
        <f t="shared" si="10"/>
        <v>0</v>
      </c>
      <c r="AQ38" s="338" t="b">
        <f t="shared" si="11"/>
        <v>1</v>
      </c>
    </row>
    <row r="39" spans="1:43" ht="45" customHeight="1" x14ac:dyDescent="0.25">
      <c r="A39" s="228">
        <f t="shared" si="2"/>
        <v>26</v>
      </c>
      <c r="B39" s="230" t="s">
        <v>10</v>
      </c>
      <c r="C39" s="230" t="s">
        <v>11</v>
      </c>
      <c r="D39" s="230" t="s">
        <v>24</v>
      </c>
      <c r="E39" s="230" t="s">
        <v>13</v>
      </c>
      <c r="F39" s="230" t="s">
        <v>131</v>
      </c>
      <c r="G39" s="244">
        <v>6</v>
      </c>
      <c r="H39" s="244">
        <v>6</v>
      </c>
      <c r="I39" s="312">
        <v>0</v>
      </c>
      <c r="J39" s="335">
        <v>0</v>
      </c>
      <c r="K39" s="340">
        <v>0</v>
      </c>
      <c r="L39" s="314">
        <v>0</v>
      </c>
      <c r="M39" s="243">
        <f t="shared" si="3"/>
        <v>0</v>
      </c>
      <c r="N39" s="314">
        <v>3</v>
      </c>
      <c r="O39" s="249">
        <f t="shared" si="0"/>
        <v>3</v>
      </c>
      <c r="P39" s="249">
        <v>3</v>
      </c>
      <c r="Q39" s="249">
        <v>3</v>
      </c>
      <c r="R39" s="318"/>
      <c r="S39" s="115"/>
      <c r="T39" s="7">
        <f t="shared" si="1"/>
        <v>3</v>
      </c>
      <c r="U39" s="101">
        <f t="shared" si="4"/>
        <v>0</v>
      </c>
      <c r="V39" s="3"/>
      <c r="W39" s="7">
        <v>6</v>
      </c>
      <c r="X39" s="7">
        <v>6</v>
      </c>
      <c r="Y39" s="7">
        <v>0</v>
      </c>
      <c r="Z39" s="7">
        <v>0</v>
      </c>
      <c r="AA39" s="7">
        <v>3</v>
      </c>
      <c r="AB39" s="7">
        <v>3</v>
      </c>
      <c r="AC39" s="7">
        <v>3</v>
      </c>
      <c r="AD39" s="112">
        <f t="shared" si="5"/>
        <v>0</v>
      </c>
      <c r="AE39" s="112">
        <f t="shared" si="5"/>
        <v>0</v>
      </c>
      <c r="AF39" s="112">
        <f t="shared" si="6"/>
        <v>0</v>
      </c>
      <c r="AG39" s="112">
        <f t="shared" si="7"/>
        <v>0</v>
      </c>
      <c r="AH39" s="356">
        <f t="shared" si="8"/>
        <v>0</v>
      </c>
      <c r="AI39" s="112">
        <f t="shared" si="8"/>
        <v>0</v>
      </c>
      <c r="AJ39" s="112">
        <f t="shared" si="8"/>
        <v>0</v>
      </c>
      <c r="AK39" s="3"/>
      <c r="AL39" s="334"/>
      <c r="AM3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образование43.02.01 Организация обслуживания в общественном питаниизаочнаяКОГПОБУ "Орлово-Вятский сельскохозяйственный колледж"</v>
      </c>
      <c r="AN39" s="337">
        <v>0</v>
      </c>
      <c r="AO39" s="338" t="b">
        <f t="shared" si="10"/>
        <v>0</v>
      </c>
      <c r="AQ39" s="338" t="b">
        <f t="shared" si="11"/>
        <v>1</v>
      </c>
    </row>
    <row r="40" spans="1:43" ht="45" customHeight="1" x14ac:dyDescent="0.25">
      <c r="A40" s="228">
        <f t="shared" si="2"/>
        <v>27</v>
      </c>
      <c r="B40" s="230" t="s">
        <v>10</v>
      </c>
      <c r="C40" s="230" t="s">
        <v>15</v>
      </c>
      <c r="D40" s="230" t="s">
        <v>24</v>
      </c>
      <c r="E40" s="230" t="s">
        <v>16</v>
      </c>
      <c r="F40" s="230" t="s">
        <v>131</v>
      </c>
      <c r="G40" s="244">
        <v>17</v>
      </c>
      <c r="H40" s="244">
        <v>17</v>
      </c>
      <c r="I40" s="312">
        <v>0</v>
      </c>
      <c r="J40" s="335">
        <v>0</v>
      </c>
      <c r="K40" s="340">
        <v>0</v>
      </c>
      <c r="L40" s="314">
        <v>0</v>
      </c>
      <c r="M40" s="243">
        <f t="shared" si="3"/>
        <v>0</v>
      </c>
      <c r="N40" s="314">
        <v>9</v>
      </c>
      <c r="O40" s="249">
        <f t="shared" si="0"/>
        <v>9</v>
      </c>
      <c r="P40" s="249">
        <v>9</v>
      </c>
      <c r="Q40" s="249">
        <v>9</v>
      </c>
      <c r="R40" s="318"/>
      <c r="S40" s="115"/>
      <c r="T40" s="7">
        <f t="shared" si="1"/>
        <v>8.5</v>
      </c>
      <c r="U40" s="101">
        <f t="shared" si="4"/>
        <v>0.5</v>
      </c>
      <c r="V40" s="3"/>
      <c r="W40" s="7">
        <v>17</v>
      </c>
      <c r="X40" s="7">
        <v>17</v>
      </c>
      <c r="Y40" s="7">
        <v>0</v>
      </c>
      <c r="Z40" s="7">
        <v>0</v>
      </c>
      <c r="AA40" s="7">
        <v>9</v>
      </c>
      <c r="AB40" s="7">
        <v>9</v>
      </c>
      <c r="AC40" s="7">
        <v>9</v>
      </c>
      <c r="AD40" s="112">
        <f t="shared" si="5"/>
        <v>0</v>
      </c>
      <c r="AE40" s="112">
        <f t="shared" si="5"/>
        <v>0</v>
      </c>
      <c r="AF40" s="112">
        <f t="shared" si="6"/>
        <v>0</v>
      </c>
      <c r="AG40" s="112">
        <f t="shared" si="7"/>
        <v>0</v>
      </c>
      <c r="AH40" s="356">
        <f t="shared" si="8"/>
        <v>0</v>
      </c>
      <c r="AI40" s="112">
        <f t="shared" si="8"/>
        <v>0</v>
      </c>
      <c r="AJ40" s="112">
        <f t="shared" si="8"/>
        <v>0</v>
      </c>
      <c r="AK40" s="3"/>
      <c r="AL40" s="334"/>
      <c r="AM4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образование43.02.01 Организация обслуживания в общественном питанииочнаяКОГПОБУ "Орлово-Вятский сельскохозяйственный колледж"</v>
      </c>
      <c r="AN40" s="337">
        <v>0</v>
      </c>
      <c r="AO40" s="338" t="b">
        <f t="shared" si="10"/>
        <v>0</v>
      </c>
      <c r="AQ40" s="338" t="b">
        <f t="shared" si="11"/>
        <v>1</v>
      </c>
    </row>
    <row r="41" spans="1:43" ht="45" customHeight="1" x14ac:dyDescent="0.25">
      <c r="A41" s="228">
        <f t="shared" si="2"/>
        <v>28</v>
      </c>
      <c r="B41" s="230" t="s">
        <v>10</v>
      </c>
      <c r="C41" s="230" t="s">
        <v>15</v>
      </c>
      <c r="D41" s="230" t="s">
        <v>25</v>
      </c>
      <c r="E41" s="230" t="s">
        <v>16</v>
      </c>
      <c r="F41" s="230" t="s">
        <v>132</v>
      </c>
      <c r="G41" s="244">
        <v>63</v>
      </c>
      <c r="H41" s="244">
        <v>61</v>
      </c>
      <c r="I41" s="312">
        <v>54</v>
      </c>
      <c r="J41" s="335">
        <v>54</v>
      </c>
      <c r="K41" s="340">
        <v>54</v>
      </c>
      <c r="L41" s="314">
        <v>62</v>
      </c>
      <c r="M41" s="243">
        <f t="shared" si="3"/>
        <v>62</v>
      </c>
      <c r="N41" s="314">
        <v>60</v>
      </c>
      <c r="O41" s="249">
        <f t="shared" si="0"/>
        <v>60</v>
      </c>
      <c r="P41" s="249">
        <v>60</v>
      </c>
      <c r="Q41" s="249">
        <v>60</v>
      </c>
      <c r="R41" s="318"/>
      <c r="S41" s="115"/>
      <c r="T41" s="7">
        <f t="shared" si="1"/>
        <v>60</v>
      </c>
      <c r="U41" s="101">
        <f t="shared" si="4"/>
        <v>0</v>
      </c>
      <c r="V41" s="3"/>
      <c r="W41" s="7">
        <v>63</v>
      </c>
      <c r="X41" s="7">
        <v>61</v>
      </c>
      <c r="Y41" s="7">
        <v>54</v>
      </c>
      <c r="Z41" s="7">
        <v>62</v>
      </c>
      <c r="AA41" s="7">
        <v>60</v>
      </c>
      <c r="AB41" s="7">
        <v>60</v>
      </c>
      <c r="AC41" s="7">
        <v>60</v>
      </c>
      <c r="AD41" s="112">
        <f t="shared" si="5"/>
        <v>0</v>
      </c>
      <c r="AE41" s="112">
        <f t="shared" si="5"/>
        <v>0</v>
      </c>
      <c r="AF41" s="112">
        <f t="shared" si="6"/>
        <v>0</v>
      </c>
      <c r="AG41" s="112">
        <f t="shared" si="7"/>
        <v>0</v>
      </c>
      <c r="AH41" s="356">
        <f t="shared" si="8"/>
        <v>0</v>
      </c>
      <c r="AI41" s="112">
        <f t="shared" si="8"/>
        <v>0</v>
      </c>
      <c r="AJ41" s="112">
        <f t="shared" si="8"/>
        <v>0</v>
      </c>
      <c r="AK41" s="3"/>
      <c r="AL41" s="334"/>
      <c r="AM4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образование26.02.05 Эксплуатация судовых энергетических установокочнаяКОГПОАУ "Нолинский политехнический техникум"</v>
      </c>
      <c r="AN41" s="337">
        <v>54</v>
      </c>
      <c r="AO41" s="338" t="b">
        <f t="shared" si="10"/>
        <v>0</v>
      </c>
      <c r="AQ41" s="338" t="b">
        <f t="shared" si="11"/>
        <v>1</v>
      </c>
    </row>
    <row r="42" spans="1:43" ht="45" customHeight="1" x14ac:dyDescent="0.25">
      <c r="A42" s="228">
        <f t="shared" si="2"/>
        <v>29</v>
      </c>
      <c r="B42" s="230" t="s">
        <v>10</v>
      </c>
      <c r="C42" s="230" t="s">
        <v>15</v>
      </c>
      <c r="D42" s="230" t="s">
        <v>26</v>
      </c>
      <c r="E42" s="230" t="s">
        <v>16</v>
      </c>
      <c r="F42" s="230" t="s">
        <v>129</v>
      </c>
      <c r="G42" s="244">
        <v>76</v>
      </c>
      <c r="H42" s="244">
        <v>74</v>
      </c>
      <c r="I42" s="312">
        <v>60</v>
      </c>
      <c r="J42" s="335">
        <v>59</v>
      </c>
      <c r="K42" s="340">
        <v>59</v>
      </c>
      <c r="L42" s="314">
        <v>75</v>
      </c>
      <c r="M42" s="243">
        <f t="shared" si="3"/>
        <v>76</v>
      </c>
      <c r="N42" s="314">
        <v>71</v>
      </c>
      <c r="O42" s="249">
        <f t="shared" si="0"/>
        <v>71</v>
      </c>
      <c r="P42" s="249">
        <v>71</v>
      </c>
      <c r="Q42" s="249">
        <v>71</v>
      </c>
      <c r="R42" s="318"/>
      <c r="S42" s="115"/>
      <c r="T42" s="7">
        <f t="shared" si="1"/>
        <v>71.25</v>
      </c>
      <c r="U42" s="101">
        <f t="shared" si="4"/>
        <v>-0.25</v>
      </c>
      <c r="V42" s="3"/>
      <c r="W42" s="7">
        <v>76</v>
      </c>
      <c r="X42" s="7">
        <v>74</v>
      </c>
      <c r="Y42" s="7">
        <v>60</v>
      </c>
      <c r="Z42" s="7">
        <v>75</v>
      </c>
      <c r="AA42" s="7">
        <v>71</v>
      </c>
      <c r="AB42" s="7">
        <v>71</v>
      </c>
      <c r="AC42" s="7">
        <v>71</v>
      </c>
      <c r="AD42" s="112">
        <f t="shared" si="5"/>
        <v>0</v>
      </c>
      <c r="AE42" s="112">
        <f t="shared" si="5"/>
        <v>0</v>
      </c>
      <c r="AF42" s="112">
        <f t="shared" si="6"/>
        <v>-1</v>
      </c>
      <c r="AG42" s="112">
        <f t="shared" si="7"/>
        <v>1</v>
      </c>
      <c r="AH42" s="356">
        <f t="shared" si="8"/>
        <v>0</v>
      </c>
      <c r="AI42" s="112">
        <f t="shared" si="8"/>
        <v>0</v>
      </c>
      <c r="AJ42" s="112">
        <f t="shared" si="8"/>
        <v>0</v>
      </c>
      <c r="AK42" s="3"/>
      <c r="AL42" s="334"/>
      <c r="AM4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образование36.02.01 ВетеринарияочнаяКОГПОАУ "Куменский аграрно-технологический техникум"</v>
      </c>
      <c r="AN42" s="337">
        <v>59</v>
      </c>
      <c r="AO42" s="338" t="b">
        <f t="shared" si="10"/>
        <v>0</v>
      </c>
      <c r="AQ42" s="338" t="b">
        <f t="shared" si="11"/>
        <v>1</v>
      </c>
    </row>
    <row r="43" spans="1:43" ht="45" customHeight="1" x14ac:dyDescent="0.25">
      <c r="A43" s="228">
        <f t="shared" si="2"/>
        <v>30</v>
      </c>
      <c r="B43" s="230" t="s">
        <v>10</v>
      </c>
      <c r="C43" s="230" t="s">
        <v>15</v>
      </c>
      <c r="D43" s="230" t="s">
        <v>26</v>
      </c>
      <c r="E43" s="230" t="s">
        <v>16</v>
      </c>
      <c r="F43" s="230" t="s">
        <v>133</v>
      </c>
      <c r="G43" s="244">
        <v>49</v>
      </c>
      <c r="H43" s="244">
        <v>49</v>
      </c>
      <c r="I43" s="312">
        <v>41</v>
      </c>
      <c r="J43" s="335">
        <v>44</v>
      </c>
      <c r="K43" s="340">
        <v>44</v>
      </c>
      <c r="L43" s="314">
        <v>59</v>
      </c>
      <c r="M43" s="243">
        <f t="shared" si="3"/>
        <v>56</v>
      </c>
      <c r="N43" s="314">
        <v>50</v>
      </c>
      <c r="O43" s="249">
        <f t="shared" si="0"/>
        <v>50</v>
      </c>
      <c r="P43" s="249">
        <v>65</v>
      </c>
      <c r="Q43" s="249">
        <v>65</v>
      </c>
      <c r="R43" s="318"/>
      <c r="S43" s="115"/>
      <c r="T43" s="7">
        <f t="shared" si="1"/>
        <v>49.5</v>
      </c>
      <c r="U43" s="101">
        <f t="shared" si="4"/>
        <v>0.5</v>
      </c>
      <c r="V43" s="3"/>
      <c r="W43" s="7">
        <v>49</v>
      </c>
      <c r="X43" s="7">
        <v>49</v>
      </c>
      <c r="Y43" s="7">
        <v>41</v>
      </c>
      <c r="Z43" s="7">
        <v>59</v>
      </c>
      <c r="AA43" s="7">
        <v>50</v>
      </c>
      <c r="AB43" s="7">
        <v>65</v>
      </c>
      <c r="AC43" s="7">
        <v>65</v>
      </c>
      <c r="AD43" s="112">
        <f t="shared" si="5"/>
        <v>0</v>
      </c>
      <c r="AE43" s="112">
        <f t="shared" si="5"/>
        <v>0</v>
      </c>
      <c r="AF43" s="112">
        <f t="shared" si="6"/>
        <v>3</v>
      </c>
      <c r="AG43" s="112">
        <f t="shared" si="7"/>
        <v>-3</v>
      </c>
      <c r="AH43" s="356">
        <f t="shared" si="8"/>
        <v>0</v>
      </c>
      <c r="AI43" s="112">
        <f t="shared" si="8"/>
        <v>0</v>
      </c>
      <c r="AJ43" s="112">
        <f t="shared" si="8"/>
        <v>0</v>
      </c>
      <c r="AK43" s="3"/>
      <c r="AL43" s="334"/>
      <c r="AM4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образование36.02.01 ВетеринарияочнаяКОГПОАУ "Уржумский аграрно-технический техникум"</v>
      </c>
      <c r="AN43" s="337">
        <v>44</v>
      </c>
      <c r="AO43" s="338" t="b">
        <f t="shared" si="10"/>
        <v>0</v>
      </c>
      <c r="AQ43" s="338" t="b">
        <f t="shared" si="11"/>
        <v>1</v>
      </c>
    </row>
    <row r="44" spans="1:43" ht="45" customHeight="1" x14ac:dyDescent="0.25">
      <c r="A44" s="228">
        <f t="shared" si="2"/>
        <v>31</v>
      </c>
      <c r="B44" s="230" t="s">
        <v>10</v>
      </c>
      <c r="C44" s="230" t="s">
        <v>15</v>
      </c>
      <c r="D44" s="230" t="s">
        <v>27</v>
      </c>
      <c r="E44" s="230" t="s">
        <v>16</v>
      </c>
      <c r="F44" s="230" t="s">
        <v>134</v>
      </c>
      <c r="G44" s="244">
        <v>34</v>
      </c>
      <c r="H44" s="244">
        <v>33</v>
      </c>
      <c r="I44" s="312">
        <v>16</v>
      </c>
      <c r="J44" s="335">
        <v>25</v>
      </c>
      <c r="K44" s="340">
        <v>25</v>
      </c>
      <c r="L44" s="314">
        <v>12</v>
      </c>
      <c r="M44" s="243">
        <f t="shared" si="3"/>
        <v>3</v>
      </c>
      <c r="N44" s="314">
        <v>24</v>
      </c>
      <c r="O44" s="249">
        <f t="shared" si="0"/>
        <v>24</v>
      </c>
      <c r="P44" s="249">
        <v>23</v>
      </c>
      <c r="Q44" s="249">
        <v>29</v>
      </c>
      <c r="R44" s="318"/>
      <c r="S44" s="115"/>
      <c r="T44" s="7">
        <f t="shared" si="1"/>
        <v>23.75</v>
      </c>
      <c r="U44" s="101">
        <f t="shared" si="4"/>
        <v>0.25</v>
      </c>
      <c r="V44" s="3"/>
      <c r="W44" s="7">
        <v>34</v>
      </c>
      <c r="X44" s="7">
        <v>33</v>
      </c>
      <c r="Y44" s="7">
        <v>16</v>
      </c>
      <c r="Z44" s="7">
        <v>12</v>
      </c>
      <c r="AA44" s="7">
        <v>24</v>
      </c>
      <c r="AB44" s="7">
        <v>23</v>
      </c>
      <c r="AC44" s="7">
        <v>29</v>
      </c>
      <c r="AD44" s="112">
        <f t="shared" si="5"/>
        <v>0</v>
      </c>
      <c r="AE44" s="112">
        <f t="shared" si="5"/>
        <v>0</v>
      </c>
      <c r="AF44" s="112">
        <f t="shared" si="6"/>
        <v>9</v>
      </c>
      <c r="AG44" s="112">
        <f t="shared" si="7"/>
        <v>-9</v>
      </c>
      <c r="AH44" s="356">
        <f t="shared" si="8"/>
        <v>0</v>
      </c>
      <c r="AI44" s="112">
        <f t="shared" si="8"/>
        <v>0</v>
      </c>
      <c r="AJ44" s="112">
        <f t="shared" si="8"/>
        <v>0</v>
      </c>
      <c r="AK44" s="3"/>
      <c r="AL44" s="334"/>
      <c r="AM4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образование54.02.02 Декоративно-прикладное искусство и народные промыслы (по видам)очнаяКОГПОБУ "Кировский технологический колледж"</v>
      </c>
      <c r="AN44" s="337">
        <v>25</v>
      </c>
      <c r="AO44" s="338" t="b">
        <f t="shared" si="10"/>
        <v>0</v>
      </c>
      <c r="AQ44" s="338" t="b">
        <f t="shared" si="11"/>
        <v>1</v>
      </c>
    </row>
    <row r="45" spans="1:43" ht="56.25" customHeight="1" x14ac:dyDescent="0.25">
      <c r="A45" s="228">
        <f t="shared" si="2"/>
        <v>32</v>
      </c>
      <c r="B45" s="230" t="s">
        <v>10</v>
      </c>
      <c r="C45" s="230" t="s">
        <v>15</v>
      </c>
      <c r="D45" s="230" t="s">
        <v>28</v>
      </c>
      <c r="E45" s="230" t="s">
        <v>16</v>
      </c>
      <c r="F45" s="230" t="s">
        <v>135</v>
      </c>
      <c r="G45" s="244">
        <v>262</v>
      </c>
      <c r="H45" s="244">
        <v>259</v>
      </c>
      <c r="I45" s="312">
        <v>244</v>
      </c>
      <c r="J45" s="335">
        <v>249</v>
      </c>
      <c r="K45" s="340">
        <v>249</v>
      </c>
      <c r="L45" s="314">
        <v>294</v>
      </c>
      <c r="M45" s="243">
        <f t="shared" si="3"/>
        <v>289</v>
      </c>
      <c r="N45" s="314">
        <v>265</v>
      </c>
      <c r="O45" s="249">
        <f t="shared" si="0"/>
        <v>265</v>
      </c>
      <c r="P45" s="249">
        <v>265</v>
      </c>
      <c r="Q45" s="249">
        <v>265</v>
      </c>
      <c r="R45" s="318"/>
      <c r="S45" s="115"/>
      <c r="T45" s="7">
        <f t="shared" si="1"/>
        <v>264.75</v>
      </c>
      <c r="U45" s="101">
        <f t="shared" si="4"/>
        <v>0.25</v>
      </c>
      <c r="V45" s="3"/>
      <c r="W45" s="7">
        <v>262</v>
      </c>
      <c r="X45" s="7">
        <v>259</v>
      </c>
      <c r="Y45" s="7">
        <v>244</v>
      </c>
      <c r="Z45" s="7">
        <v>294</v>
      </c>
      <c r="AA45" s="7">
        <v>265</v>
      </c>
      <c r="AB45" s="7">
        <v>265</v>
      </c>
      <c r="AC45" s="7">
        <v>265</v>
      </c>
      <c r="AD45" s="112">
        <f t="shared" si="5"/>
        <v>0</v>
      </c>
      <c r="AE45" s="112">
        <f t="shared" si="5"/>
        <v>0</v>
      </c>
      <c r="AF45" s="112">
        <f t="shared" si="6"/>
        <v>5</v>
      </c>
      <c r="AG45" s="112">
        <f t="shared" si="7"/>
        <v>-5</v>
      </c>
      <c r="AH45" s="356">
        <f t="shared" si="8"/>
        <v>0</v>
      </c>
      <c r="AI45" s="112">
        <f t="shared" si="8"/>
        <v>0</v>
      </c>
      <c r="AJ45" s="112">
        <f t="shared" si="8"/>
        <v>0</v>
      </c>
      <c r="AK45" s="3"/>
      <c r="AL45" s="334"/>
      <c r="AM4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образование44.02.02 Преподавание в начальных классахочнаяКОГПОБУ "Кировский педагогический колледж"</v>
      </c>
      <c r="AN45" s="337">
        <v>249</v>
      </c>
      <c r="AO45" s="338" t="b">
        <f t="shared" si="10"/>
        <v>0</v>
      </c>
      <c r="AQ45" s="338" t="b">
        <f t="shared" si="11"/>
        <v>1</v>
      </c>
    </row>
    <row r="46" spans="1:43" ht="45" customHeight="1" x14ac:dyDescent="0.25">
      <c r="A46" s="228">
        <f t="shared" si="2"/>
        <v>33</v>
      </c>
      <c r="B46" s="230" t="s">
        <v>10</v>
      </c>
      <c r="C46" s="230" t="s">
        <v>15</v>
      </c>
      <c r="D46" s="230" t="s">
        <v>28</v>
      </c>
      <c r="E46" s="230" t="s">
        <v>16</v>
      </c>
      <c r="F46" s="230" t="s">
        <v>136</v>
      </c>
      <c r="G46" s="244">
        <v>74</v>
      </c>
      <c r="H46" s="244">
        <v>74</v>
      </c>
      <c r="I46" s="312">
        <v>55</v>
      </c>
      <c r="J46" s="335">
        <v>56</v>
      </c>
      <c r="K46" s="340">
        <v>57</v>
      </c>
      <c r="L46" s="314">
        <v>70</v>
      </c>
      <c r="M46" s="243">
        <f t="shared" si="3"/>
        <v>68</v>
      </c>
      <c r="N46" s="314">
        <v>68</v>
      </c>
      <c r="O46" s="249">
        <f t="shared" si="0"/>
        <v>68</v>
      </c>
      <c r="P46" s="249">
        <v>68</v>
      </c>
      <c r="Q46" s="249">
        <v>68</v>
      </c>
      <c r="R46" s="318"/>
      <c r="S46" s="115"/>
      <c r="T46" s="7">
        <f t="shared" si="1"/>
        <v>68.25</v>
      </c>
      <c r="U46" s="101">
        <f t="shared" si="4"/>
        <v>-0.25</v>
      </c>
      <c r="V46" s="3"/>
      <c r="W46" s="7">
        <v>74</v>
      </c>
      <c r="X46" s="7">
        <v>74</v>
      </c>
      <c r="Y46" s="7">
        <v>55</v>
      </c>
      <c r="Z46" s="7">
        <v>70</v>
      </c>
      <c r="AA46" s="7">
        <v>68</v>
      </c>
      <c r="AB46" s="7">
        <v>68</v>
      </c>
      <c r="AC46" s="7">
        <v>68</v>
      </c>
      <c r="AD46" s="112">
        <f t="shared" si="5"/>
        <v>0</v>
      </c>
      <c r="AE46" s="112">
        <f t="shared" si="5"/>
        <v>0</v>
      </c>
      <c r="AF46" s="112">
        <f t="shared" si="6"/>
        <v>2</v>
      </c>
      <c r="AG46" s="112">
        <f t="shared" si="7"/>
        <v>-2</v>
      </c>
      <c r="AH46" s="356">
        <f t="shared" si="8"/>
        <v>0</v>
      </c>
      <c r="AI46" s="112">
        <f t="shared" si="8"/>
        <v>0</v>
      </c>
      <c r="AJ46" s="112">
        <f t="shared" si="8"/>
        <v>0</v>
      </c>
      <c r="AK46" s="3"/>
      <c r="AL46" s="334"/>
      <c r="AM4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образование44.02.02 Преподавание в начальных классахочнаяКОГПОАУ "Орловский колледж педагогики и профессиональных технологий"</v>
      </c>
      <c r="AN46" s="337">
        <v>56</v>
      </c>
      <c r="AO46" s="338" t="b">
        <f t="shared" si="10"/>
        <v>0</v>
      </c>
      <c r="AQ46" s="338" t="b">
        <f t="shared" si="11"/>
        <v>1</v>
      </c>
    </row>
    <row r="47" spans="1:43" ht="45" customHeight="1" x14ac:dyDescent="0.25">
      <c r="A47" s="228">
        <f t="shared" si="2"/>
        <v>34</v>
      </c>
      <c r="B47" s="230" t="s">
        <v>10</v>
      </c>
      <c r="C47" s="230" t="s">
        <v>15</v>
      </c>
      <c r="D47" s="230" t="s">
        <v>28</v>
      </c>
      <c r="E47" s="230" t="s">
        <v>16</v>
      </c>
      <c r="F47" s="230" t="s">
        <v>137</v>
      </c>
      <c r="G47" s="244">
        <v>76</v>
      </c>
      <c r="H47" s="244">
        <v>73</v>
      </c>
      <c r="I47" s="312">
        <v>79</v>
      </c>
      <c r="J47" s="335">
        <v>49</v>
      </c>
      <c r="K47" s="340">
        <v>49</v>
      </c>
      <c r="L47" s="314">
        <v>90</v>
      </c>
      <c r="M47" s="243">
        <f t="shared" si="3"/>
        <v>120</v>
      </c>
      <c r="N47" s="314">
        <v>80</v>
      </c>
      <c r="O47" s="249">
        <f t="shared" si="0"/>
        <v>80</v>
      </c>
      <c r="P47" s="249">
        <v>90</v>
      </c>
      <c r="Q47" s="249">
        <v>98</v>
      </c>
      <c r="R47" s="318"/>
      <c r="S47" s="115"/>
      <c r="T47" s="7">
        <f t="shared" si="1"/>
        <v>79.5</v>
      </c>
      <c r="U47" s="101">
        <f t="shared" si="4"/>
        <v>0.5</v>
      </c>
      <c r="V47" s="3"/>
      <c r="W47" s="7">
        <v>76</v>
      </c>
      <c r="X47" s="7">
        <v>73</v>
      </c>
      <c r="Y47" s="7">
        <v>79</v>
      </c>
      <c r="Z47" s="7">
        <v>90</v>
      </c>
      <c r="AA47" s="7">
        <v>80</v>
      </c>
      <c r="AB47" s="7">
        <v>90</v>
      </c>
      <c r="AC47" s="7">
        <v>98</v>
      </c>
      <c r="AD47" s="112">
        <f t="shared" si="5"/>
        <v>0</v>
      </c>
      <c r="AE47" s="112">
        <f t="shared" si="5"/>
        <v>0</v>
      </c>
      <c r="AF47" s="112">
        <f t="shared" si="6"/>
        <v>-30</v>
      </c>
      <c r="AG47" s="112">
        <f t="shared" si="7"/>
        <v>30</v>
      </c>
      <c r="AH47" s="356">
        <f t="shared" si="8"/>
        <v>0</v>
      </c>
      <c r="AI47" s="112">
        <f t="shared" si="8"/>
        <v>0</v>
      </c>
      <c r="AJ47" s="112">
        <f t="shared" si="8"/>
        <v>0</v>
      </c>
      <c r="AK47" s="3"/>
      <c r="AL47" s="334"/>
      <c r="AM4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образование44.02.02 Преподавание в начальных классахочнаяКОГПОБУ "Индустриально-педагогический колледж г. Советска"</v>
      </c>
      <c r="AN47" s="337">
        <v>49</v>
      </c>
      <c r="AO47" s="338" t="b">
        <f t="shared" si="10"/>
        <v>0</v>
      </c>
      <c r="AQ47" s="338" t="b">
        <f t="shared" si="11"/>
        <v>1</v>
      </c>
    </row>
    <row r="48" spans="1:43" ht="45" customHeight="1" x14ac:dyDescent="0.25">
      <c r="A48" s="228">
        <f t="shared" si="2"/>
        <v>35</v>
      </c>
      <c r="B48" s="230" t="s">
        <v>10</v>
      </c>
      <c r="C48" s="230" t="s">
        <v>15</v>
      </c>
      <c r="D48" s="230" t="s">
        <v>28</v>
      </c>
      <c r="E48" s="230" t="s">
        <v>16</v>
      </c>
      <c r="F48" s="230" t="s">
        <v>138</v>
      </c>
      <c r="G48" s="244">
        <v>93</v>
      </c>
      <c r="H48" s="244">
        <v>89</v>
      </c>
      <c r="I48" s="312">
        <v>81</v>
      </c>
      <c r="J48" s="335">
        <v>70</v>
      </c>
      <c r="K48" s="340">
        <v>70</v>
      </c>
      <c r="L48" s="314">
        <v>102</v>
      </c>
      <c r="M48" s="243">
        <f t="shared" si="3"/>
        <v>113</v>
      </c>
      <c r="N48" s="314">
        <v>91</v>
      </c>
      <c r="O48" s="249">
        <f t="shared" si="0"/>
        <v>91</v>
      </c>
      <c r="P48" s="249">
        <v>96</v>
      </c>
      <c r="Q48" s="249">
        <v>95</v>
      </c>
      <c r="R48" s="318"/>
      <c r="S48" s="115"/>
      <c r="T48" s="7">
        <f t="shared" si="1"/>
        <v>91.25</v>
      </c>
      <c r="U48" s="101">
        <f t="shared" si="4"/>
        <v>-0.25</v>
      </c>
      <c r="V48" s="3"/>
      <c r="W48" s="7">
        <v>93</v>
      </c>
      <c r="X48" s="7">
        <v>89</v>
      </c>
      <c r="Y48" s="7">
        <v>81</v>
      </c>
      <c r="Z48" s="7">
        <v>102</v>
      </c>
      <c r="AA48" s="7">
        <v>91</v>
      </c>
      <c r="AB48" s="7">
        <v>96</v>
      </c>
      <c r="AC48" s="7">
        <v>95</v>
      </c>
      <c r="AD48" s="112">
        <f t="shared" si="5"/>
        <v>0</v>
      </c>
      <c r="AE48" s="112">
        <f t="shared" si="5"/>
        <v>0</v>
      </c>
      <c r="AF48" s="112">
        <f t="shared" si="6"/>
        <v>-11</v>
      </c>
      <c r="AG48" s="112">
        <f t="shared" si="7"/>
        <v>11</v>
      </c>
      <c r="AH48" s="356">
        <f t="shared" si="8"/>
        <v>0</v>
      </c>
      <c r="AI48" s="112">
        <f t="shared" si="8"/>
        <v>0</v>
      </c>
      <c r="AJ48" s="112">
        <f t="shared" si="8"/>
        <v>0</v>
      </c>
      <c r="AK48" s="3"/>
      <c r="AL48" s="334"/>
      <c r="AM4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образование44.02.02 Преподавание в начальных классахочнаяКОГПОБУ "Омутнинский колледж педагогики, экономики и права"</v>
      </c>
      <c r="AN48" s="337">
        <v>70</v>
      </c>
      <c r="AO48" s="338" t="b">
        <f t="shared" si="10"/>
        <v>0</v>
      </c>
      <c r="AQ48" s="338" t="b">
        <f t="shared" si="11"/>
        <v>1</v>
      </c>
    </row>
    <row r="49" spans="1:43" ht="45" customHeight="1" x14ac:dyDescent="0.25">
      <c r="A49" s="228">
        <f t="shared" si="2"/>
        <v>36</v>
      </c>
      <c r="B49" s="230" t="s">
        <v>10</v>
      </c>
      <c r="C49" s="230" t="s">
        <v>15</v>
      </c>
      <c r="D49" s="230" t="s">
        <v>29</v>
      </c>
      <c r="E49" s="230" t="s">
        <v>16</v>
      </c>
      <c r="F49" s="230" t="s">
        <v>131</v>
      </c>
      <c r="G49" s="244">
        <v>55</v>
      </c>
      <c r="H49" s="244">
        <v>55</v>
      </c>
      <c r="I49" s="312">
        <v>26</v>
      </c>
      <c r="J49" s="335">
        <v>27</v>
      </c>
      <c r="K49" s="340">
        <v>27</v>
      </c>
      <c r="L49" s="314">
        <v>26</v>
      </c>
      <c r="M49" s="243">
        <f t="shared" si="3"/>
        <v>25</v>
      </c>
      <c r="N49" s="314">
        <v>41</v>
      </c>
      <c r="O49" s="249">
        <f t="shared" si="0"/>
        <v>41</v>
      </c>
      <c r="P49" s="249">
        <v>41</v>
      </c>
      <c r="Q49" s="249">
        <v>41</v>
      </c>
      <c r="R49" s="318"/>
      <c r="S49" s="115"/>
      <c r="T49" s="7">
        <f t="shared" si="1"/>
        <v>40.5</v>
      </c>
      <c r="U49" s="101">
        <f t="shared" si="4"/>
        <v>0.5</v>
      </c>
      <c r="V49" s="3"/>
      <c r="W49" s="7">
        <v>55</v>
      </c>
      <c r="X49" s="7">
        <v>55</v>
      </c>
      <c r="Y49" s="7">
        <v>26</v>
      </c>
      <c r="Z49" s="7">
        <v>26</v>
      </c>
      <c r="AA49" s="7">
        <v>41</v>
      </c>
      <c r="AB49" s="7">
        <v>41</v>
      </c>
      <c r="AC49" s="7">
        <v>41</v>
      </c>
      <c r="AD49" s="112">
        <f t="shared" si="5"/>
        <v>0</v>
      </c>
      <c r="AE49" s="112">
        <f t="shared" si="5"/>
        <v>0</v>
      </c>
      <c r="AF49" s="112">
        <f t="shared" si="6"/>
        <v>1</v>
      </c>
      <c r="AG49" s="112">
        <f t="shared" si="7"/>
        <v>-1</v>
      </c>
      <c r="AH49" s="356">
        <f t="shared" si="8"/>
        <v>0</v>
      </c>
      <c r="AI49" s="112">
        <f t="shared" si="8"/>
        <v>0</v>
      </c>
      <c r="AJ49" s="112">
        <f t="shared" si="8"/>
        <v>0</v>
      </c>
      <c r="AK49" s="3"/>
      <c r="AL49" s="334"/>
      <c r="AM4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образование40.02.01 Право и организация социального обеспеченияочнаяКОГПОБУ "Орлово-Вятский сельскохозяйственный колледж"</v>
      </c>
      <c r="AN49" s="337">
        <v>27</v>
      </c>
      <c r="AO49" s="338" t="b">
        <f t="shared" si="10"/>
        <v>0</v>
      </c>
      <c r="AQ49" s="338" t="b">
        <f t="shared" si="11"/>
        <v>1</v>
      </c>
    </row>
    <row r="50" spans="1:43" ht="56.25" customHeight="1" x14ac:dyDescent="0.25">
      <c r="A50" s="228">
        <f t="shared" si="2"/>
        <v>37</v>
      </c>
      <c r="B50" s="230" t="s">
        <v>10</v>
      </c>
      <c r="C50" s="230" t="s">
        <v>15</v>
      </c>
      <c r="D50" s="230" t="s">
        <v>30</v>
      </c>
      <c r="E50" s="230" t="s">
        <v>16</v>
      </c>
      <c r="F50" s="230" t="s">
        <v>123</v>
      </c>
      <c r="G50" s="244">
        <v>98</v>
      </c>
      <c r="H50" s="244">
        <v>96</v>
      </c>
      <c r="I50" s="312">
        <v>87</v>
      </c>
      <c r="J50" s="335">
        <v>83</v>
      </c>
      <c r="K50" s="340">
        <v>83</v>
      </c>
      <c r="L50" s="314">
        <v>108</v>
      </c>
      <c r="M50" s="243">
        <f t="shared" si="3"/>
        <v>112</v>
      </c>
      <c r="N50" s="314">
        <v>97</v>
      </c>
      <c r="O50" s="249">
        <f t="shared" si="0"/>
        <v>97</v>
      </c>
      <c r="P50" s="249">
        <v>100</v>
      </c>
      <c r="Q50" s="249">
        <v>100</v>
      </c>
      <c r="R50" s="318"/>
      <c r="S50" s="115"/>
      <c r="T50" s="7">
        <f t="shared" si="1"/>
        <v>97.25</v>
      </c>
      <c r="U50" s="101">
        <f t="shared" si="4"/>
        <v>-0.25</v>
      </c>
      <c r="V50" s="3"/>
      <c r="W50" s="7">
        <v>98</v>
      </c>
      <c r="X50" s="7">
        <v>96</v>
      </c>
      <c r="Y50" s="7">
        <v>87</v>
      </c>
      <c r="Z50" s="7">
        <v>108</v>
      </c>
      <c r="AA50" s="7">
        <v>97</v>
      </c>
      <c r="AB50" s="7">
        <v>100</v>
      </c>
      <c r="AC50" s="7">
        <v>100</v>
      </c>
      <c r="AD50" s="112">
        <f t="shared" si="5"/>
        <v>0</v>
      </c>
      <c r="AE50" s="112">
        <f t="shared" si="5"/>
        <v>0</v>
      </c>
      <c r="AF50" s="112">
        <f t="shared" si="6"/>
        <v>-4</v>
      </c>
      <c r="AG50" s="112">
        <f t="shared" si="7"/>
        <v>4</v>
      </c>
      <c r="AH50" s="356">
        <f t="shared" si="8"/>
        <v>0</v>
      </c>
      <c r="AI50" s="112">
        <f t="shared" si="8"/>
        <v>0</v>
      </c>
      <c r="AJ50" s="112">
        <f t="shared" si="8"/>
        <v>0</v>
      </c>
      <c r="AK50" s="3"/>
      <c r="AL50" s="334"/>
      <c r="AM5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образование27.02.04 Автоматические системы управленияочнаяКОГПОБУ "Кировский авиационный техникум"</v>
      </c>
      <c r="AN50" s="337">
        <v>83</v>
      </c>
      <c r="AO50" s="338" t="b">
        <f t="shared" si="10"/>
        <v>0</v>
      </c>
      <c r="AQ50" s="338" t="b">
        <f t="shared" si="11"/>
        <v>1</v>
      </c>
    </row>
    <row r="51" spans="1:43" ht="45" customHeight="1" x14ac:dyDescent="0.25">
      <c r="A51" s="228">
        <f t="shared" si="2"/>
        <v>38</v>
      </c>
      <c r="B51" s="230" t="s">
        <v>10</v>
      </c>
      <c r="C51" s="230" t="s">
        <v>15</v>
      </c>
      <c r="D51" s="230" t="s">
        <v>31</v>
      </c>
      <c r="E51" s="230" t="s">
        <v>16</v>
      </c>
      <c r="F51" s="230" t="s">
        <v>127</v>
      </c>
      <c r="G51" s="244">
        <v>73</v>
      </c>
      <c r="H51" s="244">
        <v>72</v>
      </c>
      <c r="I51" s="312">
        <v>50</v>
      </c>
      <c r="J51" s="335">
        <v>50</v>
      </c>
      <c r="K51" s="340">
        <v>50</v>
      </c>
      <c r="L51" s="314">
        <v>50</v>
      </c>
      <c r="M51" s="243">
        <f t="shared" si="3"/>
        <v>50</v>
      </c>
      <c r="N51" s="314">
        <v>61</v>
      </c>
      <c r="O51" s="249">
        <f t="shared" si="0"/>
        <v>61</v>
      </c>
      <c r="P51" s="249">
        <v>61</v>
      </c>
      <c r="Q51" s="249">
        <v>61</v>
      </c>
      <c r="R51" s="318"/>
      <c r="S51" s="115"/>
      <c r="T51" s="7">
        <f t="shared" si="1"/>
        <v>61.25</v>
      </c>
      <c r="U51" s="101">
        <f t="shared" si="4"/>
        <v>-0.25</v>
      </c>
      <c r="V51" s="3"/>
      <c r="W51" s="7">
        <v>73</v>
      </c>
      <c r="X51" s="7">
        <v>72</v>
      </c>
      <c r="Y51" s="7">
        <v>50</v>
      </c>
      <c r="Z51" s="7">
        <v>50</v>
      </c>
      <c r="AA51" s="7">
        <v>61</v>
      </c>
      <c r="AB51" s="7">
        <v>61</v>
      </c>
      <c r="AC51" s="7">
        <v>61</v>
      </c>
      <c r="AD51" s="112">
        <f t="shared" si="5"/>
        <v>0</v>
      </c>
      <c r="AE51" s="112">
        <f t="shared" si="5"/>
        <v>0</v>
      </c>
      <c r="AF51" s="112">
        <f t="shared" si="6"/>
        <v>0</v>
      </c>
      <c r="AG51" s="112">
        <f t="shared" si="7"/>
        <v>0</v>
      </c>
      <c r="AH51" s="356">
        <f t="shared" si="8"/>
        <v>0</v>
      </c>
      <c r="AI51" s="112">
        <f t="shared" si="8"/>
        <v>0</v>
      </c>
      <c r="AJ51" s="112">
        <f t="shared" si="8"/>
        <v>0</v>
      </c>
      <c r="AK51" s="3"/>
      <c r="AL51" s="334"/>
      <c r="AM5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образование19.02.03 Технология хлеба, кондитерских и макаронных изделийочнаяКОГПОАУ "Кировский технологический колледж пищевой промышленности"</v>
      </c>
      <c r="AN51" s="337">
        <v>50</v>
      </c>
      <c r="AO51" s="338" t="b">
        <f t="shared" si="10"/>
        <v>0</v>
      </c>
      <c r="AQ51" s="338" t="b">
        <f t="shared" si="11"/>
        <v>1</v>
      </c>
    </row>
    <row r="52" spans="1:43" ht="56.25" customHeight="1" x14ac:dyDescent="0.25">
      <c r="A52" s="228">
        <f t="shared" si="2"/>
        <v>39</v>
      </c>
      <c r="B52" s="230" t="s">
        <v>10</v>
      </c>
      <c r="C52" s="230" t="s">
        <v>15</v>
      </c>
      <c r="D52" s="230" t="s">
        <v>139</v>
      </c>
      <c r="E52" s="230" t="s">
        <v>16</v>
      </c>
      <c r="F52" s="230" t="s">
        <v>134</v>
      </c>
      <c r="G52" s="244">
        <v>82</v>
      </c>
      <c r="H52" s="244">
        <v>81</v>
      </c>
      <c r="I52" s="312">
        <v>53</v>
      </c>
      <c r="J52" s="335">
        <v>58</v>
      </c>
      <c r="K52" s="340">
        <v>58</v>
      </c>
      <c r="L52" s="314">
        <v>48</v>
      </c>
      <c r="M52" s="243">
        <f t="shared" si="3"/>
        <v>43</v>
      </c>
      <c r="N52" s="314">
        <v>66</v>
      </c>
      <c r="O52" s="249">
        <f t="shared" si="0"/>
        <v>66</v>
      </c>
      <c r="P52" s="249">
        <v>33</v>
      </c>
      <c r="Q52" s="249">
        <v>8</v>
      </c>
      <c r="R52" s="318"/>
      <c r="S52" s="115"/>
      <c r="T52" s="7">
        <f t="shared" si="1"/>
        <v>66</v>
      </c>
      <c r="U52" s="101">
        <f t="shared" si="4"/>
        <v>0</v>
      </c>
      <c r="V52" s="3"/>
      <c r="W52" s="7">
        <v>82</v>
      </c>
      <c r="X52" s="7">
        <v>81</v>
      </c>
      <c r="Y52" s="7">
        <v>53</v>
      </c>
      <c r="Z52" s="7">
        <v>48</v>
      </c>
      <c r="AA52" s="7">
        <v>66</v>
      </c>
      <c r="AB52" s="7">
        <v>33</v>
      </c>
      <c r="AC52" s="7">
        <v>8</v>
      </c>
      <c r="AD52" s="112">
        <f t="shared" si="5"/>
        <v>0</v>
      </c>
      <c r="AE52" s="112">
        <f t="shared" si="5"/>
        <v>0</v>
      </c>
      <c r="AF52" s="112">
        <f t="shared" si="6"/>
        <v>5</v>
      </c>
      <c r="AG52" s="112">
        <f t="shared" si="7"/>
        <v>-5</v>
      </c>
      <c r="AH52" s="356">
        <f t="shared" si="8"/>
        <v>0</v>
      </c>
      <c r="AI52" s="112">
        <f t="shared" si="8"/>
        <v>0</v>
      </c>
      <c r="AJ52" s="112">
        <f t="shared" si="8"/>
        <v>0</v>
      </c>
      <c r="AK52" s="3"/>
      <c r="AL52" s="334"/>
      <c r="AM5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образование43.02.13 Технология парикмахерского искусстваочнаяКОГПОБУ "Кировский технологический колледж"</v>
      </c>
      <c r="AN52" s="337">
        <v>58</v>
      </c>
      <c r="AO52" s="338" t="b">
        <f t="shared" si="10"/>
        <v>0</v>
      </c>
      <c r="AQ52" s="338" t="b">
        <f t="shared" si="11"/>
        <v>1</v>
      </c>
    </row>
    <row r="53" spans="1:43" ht="56.25" customHeight="1" x14ac:dyDescent="0.25">
      <c r="A53" s="228">
        <f t="shared" si="2"/>
        <v>40</v>
      </c>
      <c r="B53" s="230" t="s">
        <v>10</v>
      </c>
      <c r="C53" s="230" t="s">
        <v>15</v>
      </c>
      <c r="D53" s="230" t="s">
        <v>690</v>
      </c>
      <c r="E53" s="230" t="s">
        <v>16</v>
      </c>
      <c r="F53" s="230" t="s">
        <v>127</v>
      </c>
      <c r="G53" s="244">
        <v>0</v>
      </c>
      <c r="H53" s="244">
        <v>0</v>
      </c>
      <c r="I53" s="312">
        <v>8</v>
      </c>
      <c r="J53" s="335">
        <v>8</v>
      </c>
      <c r="K53" s="340">
        <v>8</v>
      </c>
      <c r="L53" s="314">
        <v>25</v>
      </c>
      <c r="M53" s="243">
        <f t="shared" si="3"/>
        <v>25</v>
      </c>
      <c r="N53" s="314">
        <v>8</v>
      </c>
      <c r="O53" s="249">
        <f t="shared" si="0"/>
        <v>8</v>
      </c>
      <c r="P53" s="249">
        <v>8</v>
      </c>
      <c r="Q53" s="249">
        <v>8</v>
      </c>
      <c r="R53" s="318"/>
      <c r="S53" s="115"/>
      <c r="T53" s="7">
        <f t="shared" si="1"/>
        <v>8.25</v>
      </c>
      <c r="U53" s="101">
        <f t="shared" si="4"/>
        <v>-0.25</v>
      </c>
      <c r="V53" s="3"/>
      <c r="W53" s="7">
        <v>0</v>
      </c>
      <c r="X53" s="7">
        <v>0</v>
      </c>
      <c r="Y53" s="7">
        <v>8</v>
      </c>
      <c r="Z53" s="7">
        <v>25</v>
      </c>
      <c r="AA53" s="7">
        <v>8</v>
      </c>
      <c r="AB53" s="7">
        <v>8</v>
      </c>
      <c r="AC53" s="7">
        <v>8</v>
      </c>
      <c r="AD53" s="112">
        <f t="shared" si="5"/>
        <v>0</v>
      </c>
      <c r="AE53" s="112">
        <f t="shared" si="5"/>
        <v>0</v>
      </c>
      <c r="AF53" s="112">
        <f t="shared" si="6"/>
        <v>0</v>
      </c>
      <c r="AG53" s="112">
        <f t="shared" si="7"/>
        <v>0</v>
      </c>
      <c r="AH53" s="356">
        <f t="shared" si="8"/>
        <v>0</v>
      </c>
      <c r="AI53" s="112">
        <f t="shared" si="8"/>
        <v>0</v>
      </c>
      <c r="AJ53" s="112">
        <f t="shared" si="8"/>
        <v>0</v>
      </c>
      <c r="AK53" s="3"/>
      <c r="AL53" s="334"/>
      <c r="AM5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делоочнаяКОГПОАУ "Кировский технологический колледж пищевой промышленности"</v>
      </c>
      <c r="AN53" s="337">
        <v>8</v>
      </c>
      <c r="AO53" s="338" t="b">
        <f t="shared" si="10"/>
        <v>0</v>
      </c>
      <c r="AQ53" s="338" t="b">
        <f t="shared" si="11"/>
        <v>1</v>
      </c>
    </row>
    <row r="54" spans="1:43" ht="45" customHeight="1" x14ac:dyDescent="0.25">
      <c r="A54" s="228">
        <f t="shared" si="2"/>
        <v>41</v>
      </c>
      <c r="B54" s="230" t="s">
        <v>10</v>
      </c>
      <c r="C54" s="230" t="s">
        <v>15</v>
      </c>
      <c r="D54" s="230" t="s">
        <v>32</v>
      </c>
      <c r="E54" s="230" t="s">
        <v>16</v>
      </c>
      <c r="F54" s="230" t="s">
        <v>140</v>
      </c>
      <c r="G54" s="244">
        <v>118</v>
      </c>
      <c r="H54" s="244">
        <v>110</v>
      </c>
      <c r="I54" s="312">
        <v>125</v>
      </c>
      <c r="J54" s="335">
        <v>99</v>
      </c>
      <c r="K54" s="340">
        <v>99</v>
      </c>
      <c r="L54" s="314">
        <v>146</v>
      </c>
      <c r="M54" s="243">
        <f t="shared" si="3"/>
        <v>172</v>
      </c>
      <c r="N54" s="314">
        <v>125</v>
      </c>
      <c r="O54" s="249">
        <f t="shared" si="0"/>
        <v>125</v>
      </c>
      <c r="P54" s="249">
        <v>125</v>
      </c>
      <c r="Q54" s="249">
        <v>125</v>
      </c>
      <c r="R54" s="318"/>
      <c r="S54" s="115"/>
      <c r="T54" s="7">
        <f t="shared" si="1"/>
        <v>124.75</v>
      </c>
      <c r="U54" s="101">
        <f t="shared" si="4"/>
        <v>0.25</v>
      </c>
      <c r="V54" s="3"/>
      <c r="W54" s="7">
        <v>118</v>
      </c>
      <c r="X54" s="7">
        <v>110</v>
      </c>
      <c r="Y54" s="7">
        <v>125</v>
      </c>
      <c r="Z54" s="7">
        <v>146</v>
      </c>
      <c r="AA54" s="7">
        <v>125</v>
      </c>
      <c r="AB54" s="7">
        <v>125</v>
      </c>
      <c r="AC54" s="7">
        <v>125</v>
      </c>
      <c r="AD54" s="112">
        <f t="shared" si="5"/>
        <v>0</v>
      </c>
      <c r="AE54" s="112">
        <f t="shared" si="5"/>
        <v>0</v>
      </c>
      <c r="AF54" s="112">
        <f t="shared" si="6"/>
        <v>-26</v>
      </c>
      <c r="AG54" s="112">
        <f t="shared" si="7"/>
        <v>26</v>
      </c>
      <c r="AH54" s="356">
        <f t="shared" si="8"/>
        <v>0</v>
      </c>
      <c r="AI54" s="112">
        <f t="shared" si="8"/>
        <v>0</v>
      </c>
      <c r="AJ54" s="112">
        <f t="shared" si="8"/>
        <v>0</v>
      </c>
      <c r="AK54" s="3"/>
      <c r="AL54" s="334"/>
      <c r="AM5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образование23.02.04 Техническая эксплуатация подъемно-транспортных, строительных, дорожных машин и оборудования (по отраслям)очная КОГПОБУ "Кировский лесопромышленный колледж"</v>
      </c>
      <c r="AN54" s="337">
        <v>99</v>
      </c>
      <c r="AO54" s="338" t="b">
        <f t="shared" si="10"/>
        <v>0</v>
      </c>
      <c r="AQ54" s="338" t="b">
        <f t="shared" si="11"/>
        <v>1</v>
      </c>
    </row>
    <row r="55" spans="1:43" ht="45" customHeight="1" x14ac:dyDescent="0.25">
      <c r="A55" s="228">
        <f t="shared" si="2"/>
        <v>42</v>
      </c>
      <c r="B55" s="230" t="s">
        <v>10</v>
      </c>
      <c r="C55" s="230" t="s">
        <v>15</v>
      </c>
      <c r="D55" s="230" t="s">
        <v>34</v>
      </c>
      <c r="E55" s="230" t="s">
        <v>16</v>
      </c>
      <c r="F55" s="230" t="s">
        <v>118</v>
      </c>
      <c r="G55" s="244">
        <v>104</v>
      </c>
      <c r="H55" s="244">
        <v>102</v>
      </c>
      <c r="I55" s="312">
        <v>82</v>
      </c>
      <c r="J55" s="335">
        <v>78</v>
      </c>
      <c r="K55" s="340">
        <v>78</v>
      </c>
      <c r="L55" s="314">
        <v>86</v>
      </c>
      <c r="M55" s="243">
        <f t="shared" si="3"/>
        <v>90</v>
      </c>
      <c r="N55" s="314">
        <v>94</v>
      </c>
      <c r="O55" s="249">
        <f t="shared" si="0"/>
        <v>94</v>
      </c>
      <c r="P55" s="249">
        <v>94</v>
      </c>
      <c r="Q55" s="249">
        <v>94</v>
      </c>
      <c r="R55" s="318"/>
      <c r="S55" s="115"/>
      <c r="T55" s="7">
        <f t="shared" si="1"/>
        <v>93.5</v>
      </c>
      <c r="U55" s="101">
        <f t="shared" si="4"/>
        <v>0.5</v>
      </c>
      <c r="V55" s="3"/>
      <c r="W55" s="7">
        <v>104</v>
      </c>
      <c r="X55" s="7">
        <v>102</v>
      </c>
      <c r="Y55" s="7">
        <v>82</v>
      </c>
      <c r="Z55" s="7">
        <v>86</v>
      </c>
      <c r="AA55" s="7">
        <v>94</v>
      </c>
      <c r="AB55" s="7">
        <v>94</v>
      </c>
      <c r="AC55" s="7">
        <v>94</v>
      </c>
      <c r="AD55" s="112">
        <f t="shared" si="5"/>
        <v>0</v>
      </c>
      <c r="AE55" s="112">
        <f t="shared" si="5"/>
        <v>0</v>
      </c>
      <c r="AF55" s="112">
        <f t="shared" si="6"/>
        <v>-4</v>
      </c>
      <c r="AG55" s="112">
        <f t="shared" si="7"/>
        <v>4</v>
      </c>
      <c r="AH55" s="356">
        <f t="shared" si="8"/>
        <v>0</v>
      </c>
      <c r="AI55" s="112">
        <f t="shared" si="8"/>
        <v>0</v>
      </c>
      <c r="AJ55" s="112">
        <f t="shared" si="8"/>
        <v>0</v>
      </c>
      <c r="AK55" s="3"/>
      <c r="AL55" s="334"/>
      <c r="AM5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образование23.02.01 Организация перевозок и управление на транспорте (по видам)очнаяКОГПОАУ "Колледж промышленности и автомобильного сервиса"</v>
      </c>
      <c r="AN55" s="337">
        <v>78</v>
      </c>
      <c r="AO55" s="338" t="b">
        <f t="shared" si="10"/>
        <v>0</v>
      </c>
      <c r="AQ55" s="338" t="b">
        <f t="shared" si="11"/>
        <v>1</v>
      </c>
    </row>
    <row r="56" spans="1:43" ht="56.25" customHeight="1" x14ac:dyDescent="0.25">
      <c r="A56" s="228">
        <f t="shared" si="2"/>
        <v>43</v>
      </c>
      <c r="B56" s="230" t="s">
        <v>10</v>
      </c>
      <c r="C56" s="230" t="s">
        <v>11</v>
      </c>
      <c r="D56" s="230" t="s">
        <v>35</v>
      </c>
      <c r="E56" s="230" t="s">
        <v>13</v>
      </c>
      <c r="F56" s="230" t="s">
        <v>691</v>
      </c>
      <c r="G56" s="244">
        <v>30</v>
      </c>
      <c r="H56" s="244">
        <v>28</v>
      </c>
      <c r="I56" s="312">
        <v>33</v>
      </c>
      <c r="J56" s="335">
        <v>26</v>
      </c>
      <c r="K56" s="340">
        <v>26</v>
      </c>
      <c r="L56" s="314">
        <v>44</v>
      </c>
      <c r="M56" s="243">
        <f t="shared" si="3"/>
        <v>51</v>
      </c>
      <c r="N56" s="314">
        <v>34</v>
      </c>
      <c r="O56" s="249">
        <f t="shared" si="0"/>
        <v>34</v>
      </c>
      <c r="P56" s="249">
        <v>34</v>
      </c>
      <c r="Q56" s="249">
        <v>34</v>
      </c>
      <c r="R56" s="318"/>
      <c r="S56" s="115"/>
      <c r="T56" s="7">
        <f t="shared" si="1"/>
        <v>33.75</v>
      </c>
      <c r="U56" s="101">
        <f t="shared" si="4"/>
        <v>0.25</v>
      </c>
      <c r="V56" s="3"/>
      <c r="W56" s="7">
        <v>30</v>
      </c>
      <c r="X56" s="7">
        <v>28</v>
      </c>
      <c r="Y56" s="7">
        <v>33</v>
      </c>
      <c r="Z56" s="7">
        <v>44</v>
      </c>
      <c r="AA56" s="7">
        <v>34</v>
      </c>
      <c r="AB56" s="7">
        <v>34</v>
      </c>
      <c r="AC56" s="7">
        <v>34</v>
      </c>
      <c r="AD56" s="112">
        <f t="shared" si="5"/>
        <v>0</v>
      </c>
      <c r="AE56" s="112">
        <f t="shared" si="5"/>
        <v>0</v>
      </c>
      <c r="AF56" s="112">
        <f t="shared" si="6"/>
        <v>-7</v>
      </c>
      <c r="AG56" s="112">
        <f t="shared" si="7"/>
        <v>7</v>
      </c>
      <c r="AH56" s="356">
        <f t="shared" si="8"/>
        <v>0</v>
      </c>
      <c r="AI56" s="112">
        <f t="shared" si="8"/>
        <v>0</v>
      </c>
      <c r="AJ56" s="112">
        <f t="shared" si="8"/>
        <v>0</v>
      </c>
      <c r="AK56" s="3"/>
      <c r="AL56" s="334"/>
      <c r="AM5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образование44.02.03 Педагогика дополнительного образованиязаочнаяКОГПОБУ "Слободской колледж педагогики и социальных отношений"</v>
      </c>
      <c r="AN56" s="337">
        <v>26</v>
      </c>
      <c r="AO56" s="338" t="b">
        <f t="shared" si="10"/>
        <v>0</v>
      </c>
      <c r="AQ56" s="338" t="b">
        <f t="shared" si="11"/>
        <v>1</v>
      </c>
    </row>
    <row r="57" spans="1:43" ht="45" customHeight="1" x14ac:dyDescent="0.25">
      <c r="A57" s="228">
        <f t="shared" si="2"/>
        <v>44</v>
      </c>
      <c r="B57" s="230" t="s">
        <v>10</v>
      </c>
      <c r="C57" s="230" t="s">
        <v>15</v>
      </c>
      <c r="D57" s="230" t="s">
        <v>36</v>
      </c>
      <c r="E57" s="230" t="s">
        <v>16</v>
      </c>
      <c r="F57" s="230" t="s">
        <v>140</v>
      </c>
      <c r="G57" s="244">
        <v>88</v>
      </c>
      <c r="H57" s="244">
        <v>88</v>
      </c>
      <c r="I57" s="312">
        <v>88</v>
      </c>
      <c r="J57" s="335">
        <v>77</v>
      </c>
      <c r="K57" s="340">
        <v>77</v>
      </c>
      <c r="L57" s="314">
        <v>87</v>
      </c>
      <c r="M57" s="243">
        <f t="shared" si="3"/>
        <v>98</v>
      </c>
      <c r="N57" s="314">
        <v>88</v>
      </c>
      <c r="O57" s="249">
        <f t="shared" si="0"/>
        <v>88</v>
      </c>
      <c r="P57" s="249">
        <v>88</v>
      </c>
      <c r="Q57" s="249">
        <v>88</v>
      </c>
      <c r="R57" s="318"/>
      <c r="S57" s="115"/>
      <c r="T57" s="7">
        <f t="shared" si="1"/>
        <v>87.75</v>
      </c>
      <c r="U57" s="101">
        <f t="shared" si="4"/>
        <v>0.25</v>
      </c>
      <c r="V57" s="3"/>
      <c r="W57" s="7">
        <v>88</v>
      </c>
      <c r="X57" s="7">
        <v>88</v>
      </c>
      <c r="Y57" s="7">
        <v>88</v>
      </c>
      <c r="Z57" s="7">
        <v>87</v>
      </c>
      <c r="AA57" s="7">
        <v>88</v>
      </c>
      <c r="AB57" s="7">
        <v>88</v>
      </c>
      <c r="AC57" s="7">
        <v>88</v>
      </c>
      <c r="AD57" s="112">
        <f t="shared" si="5"/>
        <v>0</v>
      </c>
      <c r="AE57" s="112">
        <f t="shared" si="5"/>
        <v>0</v>
      </c>
      <c r="AF57" s="112">
        <f t="shared" si="6"/>
        <v>-11</v>
      </c>
      <c r="AG57" s="112">
        <f t="shared" si="7"/>
        <v>11</v>
      </c>
      <c r="AH57" s="356">
        <f t="shared" si="8"/>
        <v>0</v>
      </c>
      <c r="AI57" s="112">
        <f t="shared" si="8"/>
        <v>0</v>
      </c>
      <c r="AJ57" s="112">
        <f t="shared" si="8"/>
        <v>0</v>
      </c>
      <c r="AK57" s="3"/>
      <c r="AL57" s="334"/>
      <c r="AM5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образование35.02.12 Садово-парковое и ландшафтное строительствоочная КОГПОБУ "Кировский лесопромышленный колледж"</v>
      </c>
      <c r="AN57" s="337">
        <v>77</v>
      </c>
      <c r="AO57" s="338" t="b">
        <f t="shared" si="10"/>
        <v>0</v>
      </c>
      <c r="AQ57" s="338" t="b">
        <f t="shared" si="11"/>
        <v>1</v>
      </c>
    </row>
    <row r="58" spans="1:43" ht="45" customHeight="1" x14ac:dyDescent="0.25">
      <c r="A58" s="228">
        <f t="shared" si="2"/>
        <v>45</v>
      </c>
      <c r="B58" s="230" t="s">
        <v>10</v>
      </c>
      <c r="C58" s="230" t="s">
        <v>15</v>
      </c>
      <c r="D58" s="230" t="s">
        <v>37</v>
      </c>
      <c r="E58" s="230" t="s">
        <v>16</v>
      </c>
      <c r="F58" s="230" t="s">
        <v>121</v>
      </c>
      <c r="G58" s="244">
        <v>80</v>
      </c>
      <c r="H58" s="244">
        <v>78</v>
      </c>
      <c r="I58" s="312">
        <v>67</v>
      </c>
      <c r="J58" s="335">
        <v>67</v>
      </c>
      <c r="K58" s="340">
        <v>67</v>
      </c>
      <c r="L58" s="314">
        <v>87</v>
      </c>
      <c r="M58" s="243">
        <f t="shared" si="3"/>
        <v>87</v>
      </c>
      <c r="N58" s="314">
        <v>78</v>
      </c>
      <c r="O58" s="249">
        <f t="shared" si="0"/>
        <v>78</v>
      </c>
      <c r="P58" s="249">
        <v>78</v>
      </c>
      <c r="Q58" s="249">
        <v>78</v>
      </c>
      <c r="R58" s="318"/>
      <c r="S58" s="115"/>
      <c r="T58" s="7">
        <f t="shared" si="1"/>
        <v>78</v>
      </c>
      <c r="U58" s="101">
        <f t="shared" si="4"/>
        <v>0</v>
      </c>
      <c r="V58" s="3"/>
      <c r="W58" s="7">
        <v>80</v>
      </c>
      <c r="X58" s="7">
        <v>78</v>
      </c>
      <c r="Y58" s="7">
        <v>67</v>
      </c>
      <c r="Z58" s="7">
        <v>87</v>
      </c>
      <c r="AA58" s="7">
        <v>78</v>
      </c>
      <c r="AB58" s="7">
        <v>78</v>
      </c>
      <c r="AC58" s="7">
        <v>78</v>
      </c>
      <c r="AD58" s="112">
        <f t="shared" si="5"/>
        <v>0</v>
      </c>
      <c r="AE58" s="112">
        <f t="shared" si="5"/>
        <v>0</v>
      </c>
      <c r="AF58" s="112">
        <f t="shared" si="6"/>
        <v>0</v>
      </c>
      <c r="AG58" s="112">
        <f t="shared" si="7"/>
        <v>0</v>
      </c>
      <c r="AH58" s="356">
        <f t="shared" si="8"/>
        <v>0</v>
      </c>
      <c r="AI58" s="112">
        <f t="shared" si="8"/>
        <v>0</v>
      </c>
      <c r="AJ58" s="112">
        <f t="shared" si="8"/>
        <v>0</v>
      </c>
      <c r="AK58" s="3"/>
      <c r="AL58" s="334"/>
      <c r="AM5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образование18.02.03 Химическая технология неорганических веществочнаяКОГПОБУ "Вятский автомобильно-промышленный колледж"</v>
      </c>
      <c r="AN58" s="337">
        <v>67</v>
      </c>
      <c r="AO58" s="338" t="b">
        <f t="shared" si="10"/>
        <v>0</v>
      </c>
      <c r="AQ58" s="338" t="b">
        <f t="shared" si="11"/>
        <v>1</v>
      </c>
    </row>
    <row r="59" spans="1:43" ht="45" customHeight="1" x14ac:dyDescent="0.25">
      <c r="A59" s="228">
        <f t="shared" si="2"/>
        <v>46</v>
      </c>
      <c r="B59" s="230" t="s">
        <v>10</v>
      </c>
      <c r="C59" s="230" t="s">
        <v>11</v>
      </c>
      <c r="D59" s="230" t="s">
        <v>38</v>
      </c>
      <c r="E59" s="230" t="s">
        <v>13</v>
      </c>
      <c r="F59" s="230" t="s">
        <v>126</v>
      </c>
      <c r="G59" s="244">
        <v>39</v>
      </c>
      <c r="H59" s="244">
        <v>38</v>
      </c>
      <c r="I59" s="312">
        <v>24</v>
      </c>
      <c r="J59" s="335">
        <v>24</v>
      </c>
      <c r="K59" s="340">
        <v>24</v>
      </c>
      <c r="L59" s="314">
        <v>39</v>
      </c>
      <c r="M59" s="243">
        <f t="shared" si="3"/>
        <v>39</v>
      </c>
      <c r="N59" s="314">
        <v>35</v>
      </c>
      <c r="O59" s="249">
        <f t="shared" si="0"/>
        <v>35</v>
      </c>
      <c r="P59" s="249">
        <v>35</v>
      </c>
      <c r="Q59" s="249">
        <v>35</v>
      </c>
      <c r="R59" s="318"/>
      <c r="S59" s="115"/>
      <c r="T59" s="7">
        <f t="shared" si="1"/>
        <v>35</v>
      </c>
      <c r="U59" s="101">
        <f t="shared" si="4"/>
        <v>0</v>
      </c>
      <c r="V59" s="3"/>
      <c r="W59" s="7">
        <v>39</v>
      </c>
      <c r="X59" s="7">
        <v>38</v>
      </c>
      <c r="Y59" s="7">
        <v>24</v>
      </c>
      <c r="Z59" s="7">
        <v>39</v>
      </c>
      <c r="AA59" s="7">
        <v>35</v>
      </c>
      <c r="AB59" s="7">
        <v>35</v>
      </c>
      <c r="AC59" s="7">
        <v>35</v>
      </c>
      <c r="AD59" s="112">
        <f t="shared" si="5"/>
        <v>0</v>
      </c>
      <c r="AE59" s="112">
        <f t="shared" si="5"/>
        <v>0</v>
      </c>
      <c r="AF59" s="112">
        <f t="shared" si="6"/>
        <v>0</v>
      </c>
      <c r="AG59" s="112">
        <f t="shared" si="7"/>
        <v>0</v>
      </c>
      <c r="AH59" s="356">
        <f t="shared" si="8"/>
        <v>0</v>
      </c>
      <c r="AI59" s="112">
        <f t="shared" si="8"/>
        <v>0</v>
      </c>
      <c r="AJ59" s="112">
        <f t="shared" si="8"/>
        <v>0</v>
      </c>
      <c r="AK59" s="3"/>
      <c r="AL59" s="334"/>
      <c r="AM5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производствозаочнаяКОГПОАУ "Вятский электромашиностроительный техникум"</v>
      </c>
      <c r="AN59" s="337">
        <v>24</v>
      </c>
      <c r="AO59" s="338" t="b">
        <f t="shared" si="10"/>
        <v>0</v>
      </c>
      <c r="AQ59" s="338" t="b">
        <f t="shared" si="11"/>
        <v>1</v>
      </c>
    </row>
    <row r="60" spans="1:43" ht="45" customHeight="1" x14ac:dyDescent="0.25">
      <c r="A60" s="228">
        <f t="shared" si="2"/>
        <v>47</v>
      </c>
      <c r="B60" s="230" t="s">
        <v>10</v>
      </c>
      <c r="C60" s="230" t="s">
        <v>15</v>
      </c>
      <c r="D60" s="230" t="s">
        <v>38</v>
      </c>
      <c r="E60" s="230" t="s">
        <v>16</v>
      </c>
      <c r="F60" s="230" t="s">
        <v>126</v>
      </c>
      <c r="G60" s="244">
        <v>101</v>
      </c>
      <c r="H60" s="244">
        <v>101</v>
      </c>
      <c r="I60" s="312">
        <v>82</v>
      </c>
      <c r="J60" s="335">
        <v>74</v>
      </c>
      <c r="K60" s="340">
        <v>74</v>
      </c>
      <c r="L60" s="314">
        <v>99</v>
      </c>
      <c r="M60" s="243">
        <f t="shared" si="3"/>
        <v>107</v>
      </c>
      <c r="N60" s="314">
        <v>96</v>
      </c>
      <c r="O60" s="249">
        <f t="shared" si="0"/>
        <v>96</v>
      </c>
      <c r="P60" s="249">
        <v>96</v>
      </c>
      <c r="Q60" s="249">
        <v>96</v>
      </c>
      <c r="R60" s="318"/>
      <c r="S60" s="115"/>
      <c r="T60" s="7">
        <f t="shared" si="1"/>
        <v>95.75</v>
      </c>
      <c r="U60" s="101">
        <f t="shared" si="4"/>
        <v>0.25</v>
      </c>
      <c r="V60" s="3"/>
      <c r="W60" s="7">
        <v>101</v>
      </c>
      <c r="X60" s="7">
        <v>101</v>
      </c>
      <c r="Y60" s="7">
        <v>82</v>
      </c>
      <c r="Z60" s="7">
        <v>99</v>
      </c>
      <c r="AA60" s="7">
        <v>96</v>
      </c>
      <c r="AB60" s="7">
        <v>96</v>
      </c>
      <c r="AC60" s="7">
        <v>96</v>
      </c>
      <c r="AD60" s="112">
        <f t="shared" si="5"/>
        <v>0</v>
      </c>
      <c r="AE60" s="112">
        <f t="shared" si="5"/>
        <v>0</v>
      </c>
      <c r="AF60" s="112">
        <f t="shared" si="6"/>
        <v>-8</v>
      </c>
      <c r="AG60" s="112">
        <f t="shared" si="7"/>
        <v>8</v>
      </c>
      <c r="AH60" s="356">
        <f t="shared" si="8"/>
        <v>0</v>
      </c>
      <c r="AI60" s="112">
        <f t="shared" si="8"/>
        <v>0</v>
      </c>
      <c r="AJ60" s="112">
        <f t="shared" si="8"/>
        <v>0</v>
      </c>
      <c r="AK60" s="3"/>
      <c r="AL60" s="334"/>
      <c r="AM6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образование22.02.06 Сварочное производствоочнаяКОГПОАУ "Вятский электромашиностроительный техникум"</v>
      </c>
      <c r="AN60" s="337">
        <v>74</v>
      </c>
      <c r="AO60" s="338" t="b">
        <f t="shared" si="10"/>
        <v>0</v>
      </c>
      <c r="AQ60" s="338" t="b">
        <f t="shared" si="11"/>
        <v>1</v>
      </c>
    </row>
    <row r="61" spans="1:43" ht="45" customHeight="1" x14ac:dyDescent="0.25">
      <c r="A61" s="228">
        <f t="shared" si="2"/>
        <v>48</v>
      </c>
      <c r="B61" s="230" t="s">
        <v>10</v>
      </c>
      <c r="C61" s="230" t="s">
        <v>11</v>
      </c>
      <c r="D61" s="230" t="s">
        <v>38</v>
      </c>
      <c r="E61" s="230" t="s">
        <v>13</v>
      </c>
      <c r="F61" s="230" t="s">
        <v>141</v>
      </c>
      <c r="G61" s="244">
        <v>11</v>
      </c>
      <c r="H61" s="244">
        <v>9</v>
      </c>
      <c r="I61" s="312">
        <v>0</v>
      </c>
      <c r="J61" s="335">
        <v>0</v>
      </c>
      <c r="K61" s="340">
        <v>0</v>
      </c>
      <c r="L61" s="314">
        <v>0</v>
      </c>
      <c r="M61" s="243">
        <f t="shared" si="3"/>
        <v>0</v>
      </c>
      <c r="N61" s="316">
        <v>5</v>
      </c>
      <c r="O61" s="249">
        <f t="shared" si="0"/>
        <v>5</v>
      </c>
      <c r="P61" s="249">
        <v>5</v>
      </c>
      <c r="Q61" s="249">
        <v>5</v>
      </c>
      <c r="R61" s="318"/>
      <c r="S61" s="115"/>
      <c r="T61" s="7">
        <f t="shared" si="1"/>
        <v>5</v>
      </c>
      <c r="U61" s="101">
        <f>O61-T61</f>
        <v>0</v>
      </c>
      <c r="V61" s="3"/>
      <c r="W61" s="7">
        <v>11</v>
      </c>
      <c r="X61" s="7">
        <v>9</v>
      </c>
      <c r="Y61" s="7">
        <v>0</v>
      </c>
      <c r="Z61" s="7">
        <v>0</v>
      </c>
      <c r="AA61" s="7">
        <v>5</v>
      </c>
      <c r="AB61" s="7">
        <v>5</v>
      </c>
      <c r="AC61" s="7">
        <v>5</v>
      </c>
      <c r="AD61" s="112">
        <f t="shared" si="5"/>
        <v>0</v>
      </c>
      <c r="AE61" s="112">
        <f t="shared" si="5"/>
        <v>0</v>
      </c>
      <c r="AF61" s="112">
        <f t="shared" si="6"/>
        <v>0</v>
      </c>
      <c r="AG61" s="112">
        <f t="shared" si="7"/>
        <v>0</v>
      </c>
      <c r="AH61" s="356">
        <f t="shared" si="8"/>
        <v>0</v>
      </c>
      <c r="AI61" s="112">
        <f t="shared" si="8"/>
        <v>0</v>
      </c>
      <c r="AJ61" s="112">
        <f t="shared" si="8"/>
        <v>0</v>
      </c>
      <c r="AK61" s="3"/>
      <c r="AL61" s="334"/>
      <c r="AM6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производствозаочнаяКОГПОАУ "Вятский торгово-промышленный техникум"</v>
      </c>
      <c r="AN61" s="337">
        <v>0</v>
      </c>
      <c r="AO61" s="338" t="b">
        <f t="shared" si="10"/>
        <v>0</v>
      </c>
      <c r="AQ61" s="338" t="b">
        <f t="shared" si="11"/>
        <v>1</v>
      </c>
    </row>
    <row r="62" spans="1:43" ht="45" customHeight="1" x14ac:dyDescent="0.25">
      <c r="A62" s="228">
        <f t="shared" si="2"/>
        <v>49</v>
      </c>
      <c r="B62" s="230" t="s">
        <v>10</v>
      </c>
      <c r="C62" s="230" t="s">
        <v>15</v>
      </c>
      <c r="D62" s="230" t="s">
        <v>38</v>
      </c>
      <c r="E62" s="230" t="s">
        <v>16</v>
      </c>
      <c r="F62" s="230" t="s">
        <v>125</v>
      </c>
      <c r="G62" s="244">
        <v>98</v>
      </c>
      <c r="H62" s="244">
        <v>98</v>
      </c>
      <c r="I62" s="312">
        <v>81</v>
      </c>
      <c r="J62" s="335">
        <v>81</v>
      </c>
      <c r="K62" s="340">
        <v>81</v>
      </c>
      <c r="L62" s="314">
        <v>98</v>
      </c>
      <c r="M62" s="243">
        <f t="shared" si="3"/>
        <v>98</v>
      </c>
      <c r="N62" s="314">
        <v>94</v>
      </c>
      <c r="O62" s="249">
        <f t="shared" si="0"/>
        <v>94</v>
      </c>
      <c r="P62" s="249">
        <v>94</v>
      </c>
      <c r="Q62" s="249">
        <v>94</v>
      </c>
      <c r="R62" s="318"/>
      <c r="S62" s="115"/>
      <c r="T62" s="7">
        <f t="shared" si="1"/>
        <v>93.75</v>
      </c>
      <c r="U62" s="101">
        <f t="shared" ref="U62:U125" si="12">O62-T62</f>
        <v>0.25</v>
      </c>
      <c r="V62" s="3"/>
      <c r="W62" s="7">
        <v>98</v>
      </c>
      <c r="X62" s="7">
        <v>98</v>
      </c>
      <c r="Y62" s="7">
        <v>81</v>
      </c>
      <c r="Z62" s="7">
        <v>98</v>
      </c>
      <c r="AA62" s="7">
        <v>94</v>
      </c>
      <c r="AB62" s="7">
        <v>94</v>
      </c>
      <c r="AC62" s="7">
        <v>94</v>
      </c>
      <c r="AD62" s="112">
        <f t="shared" si="5"/>
        <v>0</v>
      </c>
      <c r="AE62" s="112">
        <f t="shared" si="5"/>
        <v>0</v>
      </c>
      <c r="AF62" s="112">
        <f t="shared" si="6"/>
        <v>0</v>
      </c>
      <c r="AG62" s="112">
        <f t="shared" si="7"/>
        <v>0</v>
      </c>
      <c r="AH62" s="356">
        <f t="shared" si="8"/>
        <v>0</v>
      </c>
      <c r="AI62" s="112">
        <f t="shared" si="8"/>
        <v>0</v>
      </c>
      <c r="AJ62" s="112">
        <f t="shared" si="8"/>
        <v>0</v>
      </c>
      <c r="AK62" s="3"/>
      <c r="AL62" s="334"/>
      <c r="AM6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образование22.02.06 Сварочное производствоочнаяКОГПОБУ "Вятско-Полянский механический техникум"</v>
      </c>
      <c r="AN62" s="337">
        <v>81</v>
      </c>
      <c r="AO62" s="338" t="b">
        <f t="shared" si="10"/>
        <v>0</v>
      </c>
      <c r="AQ62" s="338" t="b">
        <f t="shared" si="11"/>
        <v>1</v>
      </c>
    </row>
    <row r="63" spans="1:43" ht="45" customHeight="1" x14ac:dyDescent="0.25">
      <c r="A63" s="228">
        <f t="shared" si="2"/>
        <v>50</v>
      </c>
      <c r="B63" s="230" t="s">
        <v>10</v>
      </c>
      <c r="C63" s="230" t="s">
        <v>15</v>
      </c>
      <c r="D63" s="230" t="s">
        <v>39</v>
      </c>
      <c r="E63" s="230" t="s">
        <v>16</v>
      </c>
      <c r="F63" s="230" t="s">
        <v>140</v>
      </c>
      <c r="G63" s="244">
        <v>70</v>
      </c>
      <c r="H63" s="244">
        <v>64</v>
      </c>
      <c r="I63" s="312">
        <v>60</v>
      </c>
      <c r="J63" s="335">
        <v>56</v>
      </c>
      <c r="K63" s="340">
        <v>56</v>
      </c>
      <c r="L63" s="314">
        <v>79</v>
      </c>
      <c r="M63" s="243">
        <f t="shared" si="3"/>
        <v>83</v>
      </c>
      <c r="N63" s="314">
        <v>68</v>
      </c>
      <c r="O63" s="249">
        <f t="shared" si="0"/>
        <v>68</v>
      </c>
      <c r="P63" s="249">
        <v>68</v>
      </c>
      <c r="Q63" s="249">
        <v>68</v>
      </c>
      <c r="R63" s="318"/>
      <c r="S63" s="115"/>
      <c r="T63" s="7">
        <f t="shared" si="1"/>
        <v>68.25</v>
      </c>
      <c r="U63" s="101">
        <f t="shared" si="12"/>
        <v>-0.25</v>
      </c>
      <c r="V63" s="3"/>
      <c r="W63" s="7">
        <v>70</v>
      </c>
      <c r="X63" s="7">
        <v>64</v>
      </c>
      <c r="Y63" s="7">
        <v>60</v>
      </c>
      <c r="Z63" s="7">
        <v>79</v>
      </c>
      <c r="AA63" s="7">
        <v>68</v>
      </c>
      <c r="AB63" s="7">
        <v>68</v>
      </c>
      <c r="AC63" s="7">
        <v>68</v>
      </c>
      <c r="AD63" s="112">
        <f t="shared" si="5"/>
        <v>0</v>
      </c>
      <c r="AE63" s="112">
        <f t="shared" si="5"/>
        <v>0</v>
      </c>
      <c r="AF63" s="112">
        <f t="shared" si="6"/>
        <v>-4</v>
      </c>
      <c r="AG63" s="112">
        <f t="shared" si="7"/>
        <v>4</v>
      </c>
      <c r="AH63" s="356">
        <f t="shared" si="8"/>
        <v>0</v>
      </c>
      <c r="AI63" s="112">
        <f t="shared" si="8"/>
        <v>0</v>
      </c>
      <c r="AJ63" s="112">
        <f t="shared" si="8"/>
        <v>0</v>
      </c>
      <c r="AK63" s="3"/>
      <c r="AL63" s="334"/>
      <c r="AM6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образование35.02.02 Технология лесозаготовокочная КОГПОБУ "Кировский лесопромышленный колледж"</v>
      </c>
      <c r="AN63" s="337">
        <v>56</v>
      </c>
      <c r="AO63" s="338" t="b">
        <f t="shared" si="10"/>
        <v>0</v>
      </c>
      <c r="AQ63" s="338" t="b">
        <f t="shared" si="11"/>
        <v>1</v>
      </c>
    </row>
    <row r="64" spans="1:43" ht="45" customHeight="1" x14ac:dyDescent="0.25">
      <c r="A64" s="353">
        <f t="shared" si="2"/>
        <v>51</v>
      </c>
      <c r="B64" s="230" t="s">
        <v>10</v>
      </c>
      <c r="C64" s="230" t="s">
        <v>15</v>
      </c>
      <c r="D64" s="230" t="s">
        <v>40</v>
      </c>
      <c r="E64" s="230" t="s">
        <v>16</v>
      </c>
      <c r="F64" s="230" t="s">
        <v>117</v>
      </c>
      <c r="G64" s="244">
        <v>20</v>
      </c>
      <c r="H64" s="244">
        <v>20</v>
      </c>
      <c r="I64" s="312">
        <v>0</v>
      </c>
      <c r="J64" s="335">
        <v>3</v>
      </c>
      <c r="K64" s="340">
        <v>3</v>
      </c>
      <c r="L64" s="314">
        <v>0</v>
      </c>
      <c r="M64" s="344">
        <v>0</v>
      </c>
      <c r="N64" s="314">
        <v>10</v>
      </c>
      <c r="O64" s="249">
        <f t="shared" si="0"/>
        <v>11</v>
      </c>
      <c r="P64" s="249">
        <v>10</v>
      </c>
      <c r="Q64" s="249">
        <v>10</v>
      </c>
      <c r="R64" s="318"/>
      <c r="S64" s="115"/>
      <c r="T64" s="7">
        <f t="shared" si="1"/>
        <v>10.75</v>
      </c>
      <c r="U64" s="101">
        <f t="shared" si="12"/>
        <v>0.25</v>
      </c>
      <c r="V64" s="3"/>
      <c r="W64" s="7">
        <v>20</v>
      </c>
      <c r="X64" s="7">
        <v>20</v>
      </c>
      <c r="Y64" s="7">
        <v>0</v>
      </c>
      <c r="Z64" s="7">
        <v>0</v>
      </c>
      <c r="AA64" s="7">
        <v>10</v>
      </c>
      <c r="AB64" s="7">
        <v>10</v>
      </c>
      <c r="AC64" s="7">
        <v>10</v>
      </c>
      <c r="AD64" s="112">
        <f t="shared" si="5"/>
        <v>0</v>
      </c>
      <c r="AE64" s="112">
        <f t="shared" si="5"/>
        <v>0</v>
      </c>
      <c r="AF64" s="112">
        <f t="shared" si="6"/>
        <v>3</v>
      </c>
      <c r="AG64" s="112">
        <f t="shared" si="7"/>
        <v>0</v>
      </c>
      <c r="AH64" s="356">
        <f>O64-AA64</f>
        <v>1</v>
      </c>
      <c r="AI64" s="112">
        <f t="shared" si="8"/>
        <v>0</v>
      </c>
      <c r="AJ64" s="112">
        <f t="shared" si="8"/>
        <v>0</v>
      </c>
      <c r="AK64" s="3"/>
      <c r="AL64" s="334"/>
      <c r="AM6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образование35.02.07 Механизация сельского хозяйстваочнаяКОГПОБУ "Нолинский техникум механизации сельского хозяйства"</v>
      </c>
      <c r="AN64" s="337">
        <v>3</v>
      </c>
      <c r="AO64" s="338" t="b">
        <f t="shared" si="10"/>
        <v>0</v>
      </c>
      <c r="AQ64" s="338" t="b">
        <f t="shared" si="11"/>
        <v>1</v>
      </c>
    </row>
    <row r="65" spans="1:43" ht="45" customHeight="1" x14ac:dyDescent="0.25">
      <c r="A65" s="353">
        <f t="shared" si="2"/>
        <v>52</v>
      </c>
      <c r="B65" s="230" t="s">
        <v>10</v>
      </c>
      <c r="C65" s="230" t="s">
        <v>15</v>
      </c>
      <c r="D65" s="230" t="s">
        <v>40</v>
      </c>
      <c r="E65" s="230" t="s">
        <v>16</v>
      </c>
      <c r="F65" s="230" t="s">
        <v>120</v>
      </c>
      <c r="G65" s="244">
        <v>30</v>
      </c>
      <c r="H65" s="244">
        <v>30</v>
      </c>
      <c r="I65" s="312">
        <v>0</v>
      </c>
      <c r="J65" s="335">
        <v>0</v>
      </c>
      <c r="K65" s="340">
        <v>0</v>
      </c>
      <c r="L65" s="314">
        <v>0</v>
      </c>
      <c r="M65" s="344">
        <f t="shared" si="3"/>
        <v>0</v>
      </c>
      <c r="N65" s="314">
        <v>15</v>
      </c>
      <c r="O65" s="249">
        <f t="shared" si="0"/>
        <v>15</v>
      </c>
      <c r="P65" s="249">
        <v>0</v>
      </c>
      <c r="Q65" s="249">
        <v>0</v>
      </c>
      <c r="R65" s="318"/>
      <c r="S65" s="115"/>
      <c r="T65" s="7">
        <f t="shared" si="1"/>
        <v>15</v>
      </c>
      <c r="U65" s="101">
        <f t="shared" si="12"/>
        <v>0</v>
      </c>
      <c r="V65" s="3"/>
      <c r="W65" s="7">
        <v>30</v>
      </c>
      <c r="X65" s="7">
        <v>30</v>
      </c>
      <c r="Y65" s="7">
        <v>0</v>
      </c>
      <c r="Z65" s="7">
        <v>0</v>
      </c>
      <c r="AA65" s="7">
        <v>15</v>
      </c>
      <c r="AB65" s="7">
        <v>0</v>
      </c>
      <c r="AC65" s="7">
        <v>0</v>
      </c>
      <c r="AD65" s="112">
        <f t="shared" si="5"/>
        <v>0</v>
      </c>
      <c r="AE65" s="112">
        <f t="shared" si="5"/>
        <v>0</v>
      </c>
      <c r="AF65" s="112">
        <f t="shared" si="6"/>
        <v>0</v>
      </c>
      <c r="AG65" s="112">
        <f t="shared" si="7"/>
        <v>0</v>
      </c>
      <c r="AH65" s="356">
        <f t="shared" si="8"/>
        <v>0</v>
      </c>
      <c r="AI65" s="112">
        <f t="shared" si="8"/>
        <v>0</v>
      </c>
      <c r="AJ65" s="112">
        <f t="shared" si="8"/>
        <v>0</v>
      </c>
      <c r="AK65" s="3"/>
      <c r="AL65" s="334"/>
      <c r="AM6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образование35.02.07 Механизация сельского хозяйстваочнаяКОГПОАУ "Савальский политехнический техникум"</v>
      </c>
      <c r="AN65" s="337">
        <v>0</v>
      </c>
      <c r="AO65" s="338" t="b">
        <f t="shared" si="10"/>
        <v>0</v>
      </c>
      <c r="AQ65" s="338" t="b">
        <f t="shared" si="11"/>
        <v>1</v>
      </c>
    </row>
    <row r="66" spans="1:43" ht="45" customHeight="1" x14ac:dyDescent="0.25">
      <c r="A66" s="353">
        <f t="shared" si="2"/>
        <v>53</v>
      </c>
      <c r="B66" s="230" t="s">
        <v>10</v>
      </c>
      <c r="C66" s="230" t="s">
        <v>15</v>
      </c>
      <c r="D66" s="230" t="s">
        <v>41</v>
      </c>
      <c r="E66" s="230" t="s">
        <v>16</v>
      </c>
      <c r="F66" s="230" t="s">
        <v>140</v>
      </c>
      <c r="G66" s="244">
        <v>75</v>
      </c>
      <c r="H66" s="244">
        <v>75</v>
      </c>
      <c r="I66" s="312">
        <v>74</v>
      </c>
      <c r="J66" s="335">
        <v>59</v>
      </c>
      <c r="K66" s="340">
        <v>59</v>
      </c>
      <c r="L66" s="314">
        <v>74</v>
      </c>
      <c r="M66" s="344">
        <f t="shared" si="3"/>
        <v>89</v>
      </c>
      <c r="N66" s="314">
        <v>75</v>
      </c>
      <c r="O66" s="249">
        <f t="shared" si="0"/>
        <v>75</v>
      </c>
      <c r="P66" s="249">
        <v>75</v>
      </c>
      <c r="Q66" s="249">
        <v>75</v>
      </c>
      <c r="R66" s="318"/>
      <c r="S66" s="115"/>
      <c r="T66" s="7">
        <f t="shared" si="1"/>
        <v>74.5</v>
      </c>
      <c r="U66" s="101">
        <f t="shared" si="12"/>
        <v>0.5</v>
      </c>
      <c r="V66" s="3"/>
      <c r="W66" s="7">
        <v>75</v>
      </c>
      <c r="X66" s="7">
        <v>75</v>
      </c>
      <c r="Y66" s="7">
        <v>74</v>
      </c>
      <c r="Z66" s="7">
        <v>74</v>
      </c>
      <c r="AA66" s="7">
        <v>75</v>
      </c>
      <c r="AB66" s="7">
        <v>75</v>
      </c>
      <c r="AC66" s="7">
        <v>75</v>
      </c>
      <c r="AD66" s="112">
        <f t="shared" si="5"/>
        <v>0</v>
      </c>
      <c r="AE66" s="112">
        <f t="shared" si="5"/>
        <v>0</v>
      </c>
      <c r="AF66" s="112">
        <f t="shared" si="6"/>
        <v>-15</v>
      </c>
      <c r="AG66" s="112">
        <f t="shared" si="7"/>
        <v>15</v>
      </c>
      <c r="AH66" s="356">
        <f t="shared" si="8"/>
        <v>0</v>
      </c>
      <c r="AI66" s="112">
        <f t="shared" si="8"/>
        <v>0</v>
      </c>
      <c r="AJ66" s="112">
        <f t="shared" si="8"/>
        <v>0</v>
      </c>
      <c r="AK66" s="3"/>
      <c r="AL66" s="334"/>
      <c r="AM6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образование38.02.03 Операционная деятельность в логистикеочная КОГПОБУ "Кировский лесопромышленный колледж"</v>
      </c>
      <c r="AN66" s="337">
        <v>59</v>
      </c>
      <c r="AO66" s="338" t="b">
        <f t="shared" si="10"/>
        <v>0</v>
      </c>
      <c r="AQ66" s="338" t="b">
        <f t="shared" si="11"/>
        <v>1</v>
      </c>
    </row>
    <row r="67" spans="1:43" ht="45" customHeight="1" x14ac:dyDescent="0.25">
      <c r="A67" s="353">
        <f t="shared" si="2"/>
        <v>54</v>
      </c>
      <c r="B67" s="230" t="s">
        <v>10</v>
      </c>
      <c r="C67" s="230" t="s">
        <v>15</v>
      </c>
      <c r="D67" s="230" t="s">
        <v>157</v>
      </c>
      <c r="E67" s="230" t="s">
        <v>16</v>
      </c>
      <c r="F67" s="230" t="s">
        <v>134</v>
      </c>
      <c r="G67" s="244">
        <v>70</v>
      </c>
      <c r="H67" s="244">
        <v>70</v>
      </c>
      <c r="I67" s="312">
        <v>25</v>
      </c>
      <c r="J67" s="335">
        <v>26</v>
      </c>
      <c r="K67" s="340">
        <v>26</v>
      </c>
      <c r="L67" s="314">
        <v>26</v>
      </c>
      <c r="M67" s="344">
        <f t="shared" si="3"/>
        <v>25</v>
      </c>
      <c r="N67" s="314">
        <v>48</v>
      </c>
      <c r="O67" s="249">
        <f t="shared" si="0"/>
        <v>48</v>
      </c>
      <c r="P67" s="249">
        <v>13</v>
      </c>
      <c r="Q67" s="249">
        <v>0</v>
      </c>
      <c r="R67" s="318"/>
      <c r="S67" s="115"/>
      <c r="T67" s="7">
        <f t="shared" si="1"/>
        <v>47.75</v>
      </c>
      <c r="U67" s="101">
        <f t="shared" si="12"/>
        <v>0.25</v>
      </c>
      <c r="V67" s="3"/>
      <c r="W67" s="7">
        <v>70</v>
      </c>
      <c r="X67" s="7">
        <v>70</v>
      </c>
      <c r="Y67" s="7">
        <v>25</v>
      </c>
      <c r="Z67" s="7">
        <v>26</v>
      </c>
      <c r="AA67" s="7">
        <v>48</v>
      </c>
      <c r="AB67" s="7">
        <v>13</v>
      </c>
      <c r="AC67" s="7">
        <v>0</v>
      </c>
      <c r="AD67" s="112">
        <f t="shared" si="5"/>
        <v>0</v>
      </c>
      <c r="AE67" s="112">
        <f t="shared" si="5"/>
        <v>0</v>
      </c>
      <c r="AF67" s="112">
        <f t="shared" si="6"/>
        <v>1</v>
      </c>
      <c r="AG67" s="112">
        <f t="shared" si="7"/>
        <v>-1</v>
      </c>
      <c r="AH67" s="356">
        <f t="shared" si="8"/>
        <v>0</v>
      </c>
      <c r="AI67" s="112">
        <f t="shared" si="8"/>
        <v>0</v>
      </c>
      <c r="AJ67" s="112">
        <f t="shared" si="8"/>
        <v>0</v>
      </c>
      <c r="AK67" s="3"/>
      <c r="AL67" s="334"/>
      <c r="AM6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образование38.02.04 Коммерция (по отраслям)очнаяКОГПОБУ "Кировский технологический колледж"</v>
      </c>
      <c r="AN67" s="337">
        <v>26</v>
      </c>
      <c r="AO67" s="338" t="b">
        <f t="shared" si="10"/>
        <v>0</v>
      </c>
      <c r="AQ67" s="338" t="b">
        <f t="shared" si="11"/>
        <v>1</v>
      </c>
    </row>
    <row r="68" spans="1:43" ht="45" customHeight="1" x14ac:dyDescent="0.25">
      <c r="A68" s="353">
        <f t="shared" si="2"/>
        <v>55</v>
      </c>
      <c r="B68" s="230" t="s">
        <v>10</v>
      </c>
      <c r="C68" s="230" t="s">
        <v>15</v>
      </c>
      <c r="D68" s="230" t="s">
        <v>42</v>
      </c>
      <c r="E68" s="230" t="s">
        <v>13</v>
      </c>
      <c r="F68" s="230" t="s">
        <v>131</v>
      </c>
      <c r="G68" s="244">
        <v>49</v>
      </c>
      <c r="H68" s="244">
        <v>49</v>
      </c>
      <c r="I68" s="312">
        <v>39</v>
      </c>
      <c r="J68" s="335">
        <v>30</v>
      </c>
      <c r="K68" s="340">
        <v>30</v>
      </c>
      <c r="L68" s="314">
        <v>45</v>
      </c>
      <c r="M68" s="344">
        <f t="shared" si="3"/>
        <v>54</v>
      </c>
      <c r="N68" s="314">
        <v>46</v>
      </c>
      <c r="O68" s="249">
        <f t="shared" si="0"/>
        <v>46</v>
      </c>
      <c r="P68" s="249">
        <v>46</v>
      </c>
      <c r="Q68" s="249">
        <v>46</v>
      </c>
      <c r="R68" s="318"/>
      <c r="S68" s="115"/>
      <c r="T68" s="7">
        <f t="shared" si="1"/>
        <v>45.5</v>
      </c>
      <c r="U68" s="101">
        <f t="shared" si="12"/>
        <v>0.5</v>
      </c>
      <c r="V68" s="3"/>
      <c r="W68" s="7">
        <v>49</v>
      </c>
      <c r="X68" s="7">
        <v>49</v>
      </c>
      <c r="Y68" s="7">
        <v>39</v>
      </c>
      <c r="Z68" s="7">
        <v>45</v>
      </c>
      <c r="AA68" s="7">
        <v>46</v>
      </c>
      <c r="AB68" s="7">
        <v>46</v>
      </c>
      <c r="AC68" s="7">
        <v>46</v>
      </c>
      <c r="AD68" s="112">
        <f t="shared" si="5"/>
        <v>0</v>
      </c>
      <c r="AE68" s="112">
        <f t="shared" si="5"/>
        <v>0</v>
      </c>
      <c r="AF68" s="112">
        <f t="shared" si="6"/>
        <v>-9</v>
      </c>
      <c r="AG68" s="112">
        <f t="shared" si="7"/>
        <v>9</v>
      </c>
      <c r="AH68" s="356">
        <f t="shared" si="8"/>
        <v>0</v>
      </c>
      <c r="AI68" s="112">
        <f t="shared" si="8"/>
        <v>0</v>
      </c>
      <c r="AJ68" s="112">
        <f t="shared" si="8"/>
        <v>0</v>
      </c>
      <c r="AK68" s="3"/>
      <c r="AL68" s="334"/>
      <c r="AM6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товаровзаочнаяКОГПОБУ "Орлово-Вятский сельскохозяйственный колледж"</v>
      </c>
      <c r="AN68" s="337">
        <v>30</v>
      </c>
      <c r="AO68" s="338" t="b">
        <f t="shared" si="10"/>
        <v>0</v>
      </c>
      <c r="AQ68" s="338" t="b">
        <f t="shared" si="11"/>
        <v>1</v>
      </c>
    </row>
    <row r="69" spans="1:43" ht="45" customHeight="1" x14ac:dyDescent="0.25">
      <c r="A69" s="353">
        <f t="shared" si="2"/>
        <v>56</v>
      </c>
      <c r="B69" s="230" t="s">
        <v>10</v>
      </c>
      <c r="C69" s="230" t="s">
        <v>15</v>
      </c>
      <c r="D69" s="230" t="s">
        <v>156</v>
      </c>
      <c r="E69" s="230" t="s">
        <v>16</v>
      </c>
      <c r="F69" s="230" t="s">
        <v>127</v>
      </c>
      <c r="G69" s="244">
        <v>54</v>
      </c>
      <c r="H69" s="244">
        <v>52</v>
      </c>
      <c r="I69" s="312">
        <v>24</v>
      </c>
      <c r="J69" s="335">
        <v>24</v>
      </c>
      <c r="K69" s="340">
        <v>24</v>
      </c>
      <c r="L69" s="314">
        <v>25</v>
      </c>
      <c r="M69" s="344">
        <f t="shared" si="3"/>
        <v>25</v>
      </c>
      <c r="N69" s="314">
        <v>39</v>
      </c>
      <c r="O69" s="249">
        <f t="shared" si="0"/>
        <v>39</v>
      </c>
      <c r="P69" s="249">
        <v>39</v>
      </c>
      <c r="Q69" s="249">
        <v>39</v>
      </c>
      <c r="R69" s="318"/>
      <c r="S69" s="115"/>
      <c r="T69" s="7">
        <f t="shared" si="1"/>
        <v>38.75</v>
      </c>
      <c r="U69" s="101">
        <f t="shared" si="12"/>
        <v>0.25</v>
      </c>
      <c r="V69" s="3"/>
      <c r="W69" s="7">
        <v>54</v>
      </c>
      <c r="X69" s="7">
        <v>52</v>
      </c>
      <c r="Y69" s="7">
        <v>24</v>
      </c>
      <c r="Z69" s="7">
        <v>25</v>
      </c>
      <c r="AA69" s="7">
        <v>39</v>
      </c>
      <c r="AB69" s="7">
        <v>39</v>
      </c>
      <c r="AC69" s="7">
        <v>39</v>
      </c>
      <c r="AD69" s="112">
        <f t="shared" si="5"/>
        <v>0</v>
      </c>
      <c r="AE69" s="112">
        <f t="shared" si="5"/>
        <v>0</v>
      </c>
      <c r="AF69" s="112">
        <f t="shared" si="6"/>
        <v>0</v>
      </c>
      <c r="AG69" s="112">
        <f t="shared" si="7"/>
        <v>0</v>
      </c>
      <c r="AH69" s="356">
        <f t="shared" si="8"/>
        <v>0</v>
      </c>
      <c r="AI69" s="112">
        <f t="shared" si="8"/>
        <v>0</v>
      </c>
      <c r="AJ69" s="112">
        <f t="shared" si="8"/>
        <v>0</v>
      </c>
      <c r="AK69" s="3"/>
      <c r="AL69" s="334"/>
      <c r="AM69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образование21.02.05 Земельно-имущественные отношенияочнаяКОГПОАУ "Кировский технологический колледж пищевой промышленности"</v>
      </c>
      <c r="AN69" s="337">
        <v>24</v>
      </c>
      <c r="AO69" s="338" t="b">
        <f t="shared" si="10"/>
        <v>0</v>
      </c>
      <c r="AQ69" s="338" t="b">
        <f t="shared" si="11"/>
        <v>1</v>
      </c>
    </row>
    <row r="70" spans="1:43" ht="56.25" customHeight="1" x14ac:dyDescent="0.25">
      <c r="A70" s="353">
        <f t="shared" si="2"/>
        <v>57</v>
      </c>
      <c r="B70" s="230" t="s">
        <v>10</v>
      </c>
      <c r="C70" s="230" t="s">
        <v>15</v>
      </c>
      <c r="D70" s="230" t="s">
        <v>42</v>
      </c>
      <c r="E70" s="230" t="s">
        <v>16</v>
      </c>
      <c r="F70" s="230" t="s">
        <v>127</v>
      </c>
      <c r="G70" s="244">
        <v>47</v>
      </c>
      <c r="H70" s="244">
        <v>46</v>
      </c>
      <c r="I70" s="312">
        <v>24</v>
      </c>
      <c r="J70" s="335">
        <v>22</v>
      </c>
      <c r="K70" s="340">
        <v>22</v>
      </c>
      <c r="L70" s="314">
        <v>23</v>
      </c>
      <c r="M70" s="344">
        <f t="shared" si="3"/>
        <v>25</v>
      </c>
      <c r="N70" s="314">
        <v>35</v>
      </c>
      <c r="O70" s="249">
        <f t="shared" si="0"/>
        <v>35</v>
      </c>
      <c r="P70" s="249">
        <v>35</v>
      </c>
      <c r="Q70" s="249">
        <v>35</v>
      </c>
      <c r="R70" s="318"/>
      <c r="S70" s="115"/>
      <c r="T70" s="7">
        <f t="shared" si="1"/>
        <v>35</v>
      </c>
      <c r="U70" s="101">
        <f t="shared" si="12"/>
        <v>0</v>
      </c>
      <c r="V70" s="3"/>
      <c r="W70" s="7">
        <v>47</v>
      </c>
      <c r="X70" s="7">
        <v>46</v>
      </c>
      <c r="Y70" s="7">
        <v>24</v>
      </c>
      <c r="Z70" s="7">
        <v>23</v>
      </c>
      <c r="AA70" s="7">
        <v>35</v>
      </c>
      <c r="AB70" s="7">
        <v>35</v>
      </c>
      <c r="AC70" s="7">
        <v>35</v>
      </c>
      <c r="AD70" s="112">
        <f t="shared" si="5"/>
        <v>0</v>
      </c>
      <c r="AE70" s="112">
        <f t="shared" si="5"/>
        <v>0</v>
      </c>
      <c r="AF70" s="112">
        <f t="shared" si="6"/>
        <v>-2</v>
      </c>
      <c r="AG70" s="112">
        <f t="shared" si="7"/>
        <v>2</v>
      </c>
      <c r="AH70" s="356">
        <f t="shared" si="8"/>
        <v>0</v>
      </c>
      <c r="AI70" s="112">
        <f t="shared" si="8"/>
        <v>0</v>
      </c>
      <c r="AJ70" s="112">
        <f t="shared" si="8"/>
        <v>0</v>
      </c>
      <c r="AK70" s="3"/>
      <c r="AL70" s="334"/>
      <c r="AM70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товаровочнаяКОГПОАУ "Кировский технологический колледж пищевой промышленности"</v>
      </c>
      <c r="AN70" s="337">
        <v>22</v>
      </c>
      <c r="AO70" s="338" t="b">
        <f t="shared" si="10"/>
        <v>0</v>
      </c>
      <c r="AQ70" s="338" t="b">
        <f t="shared" si="11"/>
        <v>1</v>
      </c>
    </row>
    <row r="71" spans="1:43" ht="56.25" customHeight="1" x14ac:dyDescent="0.25">
      <c r="A71" s="353">
        <f t="shared" si="2"/>
        <v>58</v>
      </c>
      <c r="B71" s="230" t="s">
        <v>10</v>
      </c>
      <c r="C71" s="230" t="s">
        <v>15</v>
      </c>
      <c r="D71" s="230" t="s">
        <v>42</v>
      </c>
      <c r="E71" s="230" t="s">
        <v>16</v>
      </c>
      <c r="F71" s="230" t="s">
        <v>130</v>
      </c>
      <c r="G71" s="244">
        <v>88</v>
      </c>
      <c r="H71" s="244">
        <v>85</v>
      </c>
      <c r="I71" s="312">
        <v>50</v>
      </c>
      <c r="J71" s="335">
        <v>45</v>
      </c>
      <c r="K71" s="340">
        <v>45</v>
      </c>
      <c r="L71" s="314">
        <v>50</v>
      </c>
      <c r="M71" s="344">
        <f t="shared" si="3"/>
        <v>55</v>
      </c>
      <c r="N71" s="314">
        <v>68</v>
      </c>
      <c r="O71" s="249">
        <f t="shared" si="0"/>
        <v>68</v>
      </c>
      <c r="P71" s="249">
        <v>68</v>
      </c>
      <c r="Q71" s="249">
        <v>68</v>
      </c>
      <c r="R71" s="318"/>
      <c r="S71" s="115"/>
      <c r="T71" s="7">
        <f t="shared" si="1"/>
        <v>68.25</v>
      </c>
      <c r="U71" s="101">
        <f t="shared" si="12"/>
        <v>-0.25</v>
      </c>
      <c r="V71" s="3"/>
      <c r="W71" s="7">
        <v>88</v>
      </c>
      <c r="X71" s="7">
        <v>85</v>
      </c>
      <c r="Y71" s="7">
        <v>50</v>
      </c>
      <c r="Z71" s="7">
        <v>50</v>
      </c>
      <c r="AA71" s="7">
        <v>68</v>
      </c>
      <c r="AB71" s="7">
        <v>68</v>
      </c>
      <c r="AC71" s="7">
        <v>68</v>
      </c>
      <c r="AD71" s="112">
        <f t="shared" si="5"/>
        <v>0</v>
      </c>
      <c r="AE71" s="112">
        <f t="shared" si="5"/>
        <v>0</v>
      </c>
      <c r="AF71" s="112">
        <f t="shared" si="6"/>
        <v>-5</v>
      </c>
      <c r="AG71" s="112">
        <f t="shared" si="7"/>
        <v>5</v>
      </c>
      <c r="AH71" s="356">
        <f t="shared" si="8"/>
        <v>0</v>
      </c>
      <c r="AI71" s="112">
        <f t="shared" si="8"/>
        <v>0</v>
      </c>
      <c r="AJ71" s="112">
        <f t="shared" si="8"/>
        <v>0</v>
      </c>
      <c r="AK71" s="3"/>
      <c r="AL71" s="334"/>
      <c r="AM71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товаровочнаяКОГПОБУ "Вятский колледж профессиональных технологий, управления и сервиса"</v>
      </c>
      <c r="AN71" s="337">
        <v>45</v>
      </c>
      <c r="AO71" s="338" t="b">
        <f t="shared" si="10"/>
        <v>0</v>
      </c>
      <c r="AQ71" s="338" t="b">
        <f t="shared" si="11"/>
        <v>1</v>
      </c>
    </row>
    <row r="72" spans="1:43" ht="56.25" customHeight="1" x14ac:dyDescent="0.25">
      <c r="A72" s="353">
        <f t="shared" si="2"/>
        <v>59</v>
      </c>
      <c r="B72" s="230" t="s">
        <v>10</v>
      </c>
      <c r="C72" s="230" t="s">
        <v>15</v>
      </c>
      <c r="D72" s="230" t="s">
        <v>42</v>
      </c>
      <c r="E72" s="230" t="s">
        <v>16</v>
      </c>
      <c r="F72" s="230" t="s">
        <v>121</v>
      </c>
      <c r="G72" s="244">
        <v>88</v>
      </c>
      <c r="H72" s="244">
        <v>81</v>
      </c>
      <c r="I72" s="312">
        <v>75</v>
      </c>
      <c r="J72" s="335">
        <v>43</v>
      </c>
      <c r="K72" s="340">
        <v>43</v>
      </c>
      <c r="L72" s="314">
        <v>98</v>
      </c>
      <c r="M72" s="344">
        <f t="shared" si="3"/>
        <v>130</v>
      </c>
      <c r="N72" s="314">
        <v>86</v>
      </c>
      <c r="O72" s="249">
        <f t="shared" si="0"/>
        <v>86</v>
      </c>
      <c r="P72" s="249">
        <v>86</v>
      </c>
      <c r="Q72" s="249">
        <v>86</v>
      </c>
      <c r="R72" s="318"/>
      <c r="S72" s="115"/>
      <c r="T72" s="7">
        <f t="shared" si="1"/>
        <v>85.5</v>
      </c>
      <c r="U72" s="101">
        <f t="shared" si="12"/>
        <v>0.5</v>
      </c>
      <c r="V72" s="3"/>
      <c r="W72" s="7">
        <v>88</v>
      </c>
      <c r="X72" s="7">
        <v>81</v>
      </c>
      <c r="Y72" s="7">
        <v>75</v>
      </c>
      <c r="Z72" s="7">
        <v>98</v>
      </c>
      <c r="AA72" s="7">
        <v>86</v>
      </c>
      <c r="AB72" s="7">
        <v>86</v>
      </c>
      <c r="AC72" s="7">
        <v>86</v>
      </c>
      <c r="AD72" s="112">
        <f t="shared" si="5"/>
        <v>0</v>
      </c>
      <c r="AE72" s="112">
        <f t="shared" si="5"/>
        <v>0</v>
      </c>
      <c r="AF72" s="112">
        <f t="shared" si="6"/>
        <v>-32</v>
      </c>
      <c r="AG72" s="112">
        <f t="shared" si="7"/>
        <v>32</v>
      </c>
      <c r="AH72" s="356">
        <f t="shared" si="8"/>
        <v>0</v>
      </c>
      <c r="AI72" s="112">
        <f t="shared" si="8"/>
        <v>0</v>
      </c>
      <c r="AJ72" s="112">
        <f t="shared" si="8"/>
        <v>0</v>
      </c>
      <c r="AK72" s="3"/>
      <c r="AL72" s="334"/>
      <c r="AM72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товаровочнаяКОГПОБУ "Вятский автомобильно-промышленный колледж"</v>
      </c>
      <c r="AN72" s="337">
        <v>43</v>
      </c>
      <c r="AO72" s="338" t="b">
        <f t="shared" si="10"/>
        <v>0</v>
      </c>
      <c r="AQ72" s="338" t="b">
        <f t="shared" si="11"/>
        <v>1</v>
      </c>
    </row>
    <row r="73" spans="1:43" ht="56.25" customHeight="1" x14ac:dyDescent="0.25">
      <c r="A73" s="353">
        <f t="shared" si="2"/>
        <v>60</v>
      </c>
      <c r="B73" s="230" t="s">
        <v>10</v>
      </c>
      <c r="C73" s="230" t="s">
        <v>11</v>
      </c>
      <c r="D73" s="230" t="s">
        <v>42</v>
      </c>
      <c r="E73" s="230" t="s">
        <v>13</v>
      </c>
      <c r="F73" s="230" t="s">
        <v>121</v>
      </c>
      <c r="G73" s="244">
        <v>8</v>
      </c>
      <c r="H73" s="244">
        <v>9</v>
      </c>
      <c r="I73" s="312">
        <v>7</v>
      </c>
      <c r="J73" s="335">
        <v>0</v>
      </c>
      <c r="K73" s="340">
        <v>0</v>
      </c>
      <c r="L73" s="314">
        <v>5</v>
      </c>
      <c r="M73" s="344">
        <f t="shared" si="3"/>
        <v>12</v>
      </c>
      <c r="N73" s="314">
        <v>7</v>
      </c>
      <c r="O73" s="249">
        <f t="shared" si="0"/>
        <v>7</v>
      </c>
      <c r="P73" s="249">
        <v>7</v>
      </c>
      <c r="Q73" s="249">
        <v>7</v>
      </c>
      <c r="R73" s="318"/>
      <c r="S73" s="115"/>
      <c r="T73" s="7">
        <f t="shared" si="1"/>
        <v>7.25</v>
      </c>
      <c r="U73" s="101">
        <f t="shared" si="12"/>
        <v>-0.25</v>
      </c>
      <c r="V73" s="3"/>
      <c r="W73" s="7">
        <v>8</v>
      </c>
      <c r="X73" s="7">
        <v>9</v>
      </c>
      <c r="Y73" s="7">
        <v>7</v>
      </c>
      <c r="Z73" s="7">
        <v>5</v>
      </c>
      <c r="AA73" s="7">
        <v>7</v>
      </c>
      <c r="AB73" s="7">
        <v>7</v>
      </c>
      <c r="AC73" s="7">
        <v>7</v>
      </c>
      <c r="AD73" s="112">
        <f t="shared" si="5"/>
        <v>0</v>
      </c>
      <c r="AE73" s="112">
        <f t="shared" si="5"/>
        <v>0</v>
      </c>
      <c r="AF73" s="112">
        <f t="shared" si="6"/>
        <v>-7</v>
      </c>
      <c r="AG73" s="112">
        <f t="shared" si="7"/>
        <v>7</v>
      </c>
      <c r="AH73" s="356">
        <f t="shared" si="8"/>
        <v>0</v>
      </c>
      <c r="AI73" s="112">
        <f t="shared" si="8"/>
        <v>0</v>
      </c>
      <c r="AJ73" s="112">
        <f t="shared" si="8"/>
        <v>0</v>
      </c>
      <c r="AK73" s="3"/>
      <c r="AL73" s="334"/>
      <c r="AM73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образование38.02.05 Товароведение и экспертиза качества потребительских товаровзаочнаяКОГПОБУ "Вятский автомобильно-промышленный колледж"</v>
      </c>
      <c r="AN73" s="337">
        <v>0</v>
      </c>
      <c r="AO73" s="338" t="b">
        <f t="shared" si="10"/>
        <v>0</v>
      </c>
      <c r="AQ73" s="338" t="b">
        <f t="shared" si="11"/>
        <v>1</v>
      </c>
    </row>
    <row r="74" spans="1:43" ht="45" customHeight="1" x14ac:dyDescent="0.25">
      <c r="A74" s="353">
        <f t="shared" si="2"/>
        <v>61</v>
      </c>
      <c r="B74" s="230" t="s">
        <v>10</v>
      </c>
      <c r="C74" s="230" t="s">
        <v>15</v>
      </c>
      <c r="D74" s="230" t="s">
        <v>707</v>
      </c>
      <c r="E74" s="230" t="s">
        <v>13</v>
      </c>
      <c r="F74" s="230" t="s">
        <v>117</v>
      </c>
      <c r="G74" s="244">
        <v>20</v>
      </c>
      <c r="H74" s="244">
        <v>20</v>
      </c>
      <c r="I74" s="312">
        <v>15</v>
      </c>
      <c r="J74" s="335">
        <v>16</v>
      </c>
      <c r="K74" s="340">
        <v>20</v>
      </c>
      <c r="L74" s="314">
        <v>5</v>
      </c>
      <c r="M74" s="344">
        <f t="shared" si="3"/>
        <v>0</v>
      </c>
      <c r="N74" s="314">
        <v>15</v>
      </c>
      <c r="O74" s="249">
        <f t="shared" si="0"/>
        <v>15</v>
      </c>
      <c r="P74" s="249">
        <v>15</v>
      </c>
      <c r="Q74" s="249">
        <v>15</v>
      </c>
      <c r="R74" s="318"/>
      <c r="S74" s="115"/>
      <c r="T74" s="7">
        <f t="shared" si="1"/>
        <v>15</v>
      </c>
      <c r="U74" s="101">
        <f t="shared" si="12"/>
        <v>0</v>
      </c>
      <c r="V74" s="3"/>
      <c r="W74" s="7">
        <v>20</v>
      </c>
      <c r="X74" s="7">
        <v>20</v>
      </c>
      <c r="Y74" s="7">
        <v>15</v>
      </c>
      <c r="Z74" s="7">
        <v>5</v>
      </c>
      <c r="AA74" s="7">
        <v>15</v>
      </c>
      <c r="AB74" s="7">
        <v>15</v>
      </c>
      <c r="AC74" s="7">
        <v>15</v>
      </c>
      <c r="AD74" s="112">
        <f t="shared" si="5"/>
        <v>0</v>
      </c>
      <c r="AE74" s="112">
        <f t="shared" si="5"/>
        <v>0</v>
      </c>
      <c r="AF74" s="112">
        <f t="shared" si="6"/>
        <v>5</v>
      </c>
      <c r="AG74" s="112">
        <f t="shared" si="7"/>
        <v>-5</v>
      </c>
      <c r="AH74" s="356">
        <f t="shared" si="8"/>
        <v>0</v>
      </c>
      <c r="AI74" s="112">
        <f t="shared" si="8"/>
        <v>0</v>
      </c>
      <c r="AJ74" s="112">
        <f t="shared" si="8"/>
        <v>0</v>
      </c>
      <c r="AK74" s="3"/>
      <c r="AL74" s="334"/>
      <c r="AM74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образование35.02.08 Электротехнические системы в агропромышленном комплексе заочнаяКОГПОБУ "Нолинский техникум механизации сельского хозяйства"</v>
      </c>
      <c r="AN74" s="337">
        <v>16</v>
      </c>
      <c r="AO74" s="338" t="b">
        <f t="shared" si="10"/>
        <v>0</v>
      </c>
      <c r="AQ74" s="338" t="b">
        <f t="shared" si="11"/>
        <v>1</v>
      </c>
    </row>
    <row r="75" spans="1:43" ht="45" customHeight="1" x14ac:dyDescent="0.25">
      <c r="A75" s="353">
        <f t="shared" si="2"/>
        <v>62</v>
      </c>
      <c r="B75" s="230" t="s">
        <v>10</v>
      </c>
      <c r="C75" s="230" t="s">
        <v>15</v>
      </c>
      <c r="D75" s="230" t="s">
        <v>42</v>
      </c>
      <c r="E75" s="230" t="s">
        <v>16</v>
      </c>
      <c r="F75" s="230" t="s">
        <v>141</v>
      </c>
      <c r="G75" s="244">
        <v>35</v>
      </c>
      <c r="H75" s="244">
        <v>33</v>
      </c>
      <c r="I75" s="312">
        <v>19</v>
      </c>
      <c r="J75" s="335">
        <v>18</v>
      </c>
      <c r="K75" s="340">
        <v>18</v>
      </c>
      <c r="L75" s="314">
        <v>20</v>
      </c>
      <c r="M75" s="344">
        <f t="shared" si="3"/>
        <v>21</v>
      </c>
      <c r="N75" s="314">
        <v>27</v>
      </c>
      <c r="O75" s="249">
        <f t="shared" si="0"/>
        <v>27</v>
      </c>
      <c r="P75" s="249">
        <v>27</v>
      </c>
      <c r="Q75" s="249">
        <v>27</v>
      </c>
      <c r="R75" s="318"/>
      <c r="S75" s="115"/>
      <c r="T75" s="7">
        <f t="shared" si="1"/>
        <v>26.75</v>
      </c>
      <c r="U75" s="101">
        <f t="shared" si="12"/>
        <v>0.25</v>
      </c>
      <c r="V75" s="3"/>
      <c r="W75" s="7">
        <v>35</v>
      </c>
      <c r="X75" s="7">
        <v>33</v>
      </c>
      <c r="Y75" s="7">
        <v>19</v>
      </c>
      <c r="Z75" s="7">
        <v>20</v>
      </c>
      <c r="AA75" s="7">
        <v>27</v>
      </c>
      <c r="AB75" s="7">
        <v>27</v>
      </c>
      <c r="AC75" s="7">
        <v>27</v>
      </c>
      <c r="AD75" s="112">
        <f t="shared" si="5"/>
        <v>0</v>
      </c>
      <c r="AE75" s="112">
        <f t="shared" si="5"/>
        <v>0</v>
      </c>
      <c r="AF75" s="112">
        <f t="shared" si="6"/>
        <v>-1</v>
      </c>
      <c r="AG75" s="112">
        <f t="shared" si="7"/>
        <v>1</v>
      </c>
      <c r="AH75" s="356">
        <f t="shared" si="8"/>
        <v>0</v>
      </c>
      <c r="AI75" s="112">
        <f t="shared" si="8"/>
        <v>0</v>
      </c>
      <c r="AJ75" s="112">
        <f t="shared" si="8"/>
        <v>0</v>
      </c>
      <c r="AK75" s="3"/>
      <c r="AL75" s="334"/>
      <c r="AM75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товаровочнаяКОГПОАУ "Вятский торгово-промышленный техникум"</v>
      </c>
      <c r="AN75" s="337">
        <v>18</v>
      </c>
      <c r="AO75" s="338" t="b">
        <f t="shared" si="10"/>
        <v>0</v>
      </c>
      <c r="AQ75" s="338" t="b">
        <f t="shared" si="11"/>
        <v>1</v>
      </c>
    </row>
    <row r="76" spans="1:43" ht="45" customHeight="1" x14ac:dyDescent="0.25">
      <c r="A76" s="353">
        <f t="shared" si="2"/>
        <v>63</v>
      </c>
      <c r="B76" s="230" t="s">
        <v>10</v>
      </c>
      <c r="C76" s="230" t="s">
        <v>15</v>
      </c>
      <c r="D76" s="230" t="s">
        <v>43</v>
      </c>
      <c r="E76" s="230" t="s">
        <v>16</v>
      </c>
      <c r="F76" s="230" t="s">
        <v>140</v>
      </c>
      <c r="G76" s="244">
        <v>84</v>
      </c>
      <c r="H76" s="244">
        <v>78</v>
      </c>
      <c r="I76" s="312">
        <v>90</v>
      </c>
      <c r="J76" s="335">
        <v>67</v>
      </c>
      <c r="K76" s="340">
        <v>67</v>
      </c>
      <c r="L76" s="314">
        <v>105</v>
      </c>
      <c r="M76" s="344">
        <f t="shared" si="3"/>
        <v>128</v>
      </c>
      <c r="N76" s="314">
        <v>89</v>
      </c>
      <c r="O76" s="249">
        <f t="shared" si="0"/>
        <v>89</v>
      </c>
      <c r="P76" s="249">
        <v>89</v>
      </c>
      <c r="Q76" s="249">
        <v>89</v>
      </c>
      <c r="R76" s="318"/>
      <c r="S76" s="115"/>
      <c r="T76" s="7">
        <f t="shared" si="1"/>
        <v>89.25</v>
      </c>
      <c r="U76" s="101">
        <f t="shared" si="12"/>
        <v>-0.25</v>
      </c>
      <c r="V76" s="3"/>
      <c r="W76" s="7">
        <v>84</v>
      </c>
      <c r="X76" s="7">
        <v>78</v>
      </c>
      <c r="Y76" s="7">
        <v>90</v>
      </c>
      <c r="Z76" s="7">
        <v>105</v>
      </c>
      <c r="AA76" s="7">
        <v>89</v>
      </c>
      <c r="AB76" s="7">
        <v>89</v>
      </c>
      <c r="AC76" s="7">
        <v>89</v>
      </c>
      <c r="AD76" s="112">
        <f t="shared" si="5"/>
        <v>0</v>
      </c>
      <c r="AE76" s="112">
        <f t="shared" si="5"/>
        <v>0</v>
      </c>
      <c r="AF76" s="112">
        <f t="shared" si="6"/>
        <v>-23</v>
      </c>
      <c r="AG76" s="112">
        <f t="shared" si="7"/>
        <v>23</v>
      </c>
      <c r="AH76" s="356">
        <f t="shared" si="8"/>
        <v>0</v>
      </c>
      <c r="AI76" s="112">
        <f t="shared" si="8"/>
        <v>0</v>
      </c>
      <c r="AJ76" s="112">
        <f t="shared" si="8"/>
        <v>0</v>
      </c>
      <c r="AK76" s="3"/>
      <c r="AL76" s="334"/>
      <c r="AM76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образование35.02.03 Технология деревообработкиочная КОГПОБУ "Кировский лесопромышленный колледж"</v>
      </c>
      <c r="AN76" s="337">
        <v>67</v>
      </c>
      <c r="AO76" s="338" t="b">
        <f t="shared" si="10"/>
        <v>0</v>
      </c>
      <c r="AQ76" s="338" t="b">
        <f t="shared" si="11"/>
        <v>1</v>
      </c>
    </row>
    <row r="77" spans="1:43" ht="45" customHeight="1" x14ac:dyDescent="0.25">
      <c r="A77" s="353">
        <f t="shared" si="2"/>
        <v>64</v>
      </c>
      <c r="B77" s="230" t="s">
        <v>10</v>
      </c>
      <c r="C77" s="230" t="s">
        <v>15</v>
      </c>
      <c r="D77" s="230" t="s">
        <v>43</v>
      </c>
      <c r="E77" s="230" t="s">
        <v>16</v>
      </c>
      <c r="F77" s="230" t="s">
        <v>118</v>
      </c>
      <c r="G77" s="244">
        <v>100</v>
      </c>
      <c r="H77" s="244">
        <v>95</v>
      </c>
      <c r="I77" s="312">
        <v>89</v>
      </c>
      <c r="J77" s="335">
        <v>84</v>
      </c>
      <c r="K77" s="340">
        <v>84</v>
      </c>
      <c r="L77" s="314">
        <v>117</v>
      </c>
      <c r="M77" s="344">
        <f t="shared" si="3"/>
        <v>122</v>
      </c>
      <c r="N77" s="314">
        <v>100</v>
      </c>
      <c r="O77" s="249">
        <f t="shared" si="0"/>
        <v>100</v>
      </c>
      <c r="P77" s="249">
        <v>100</v>
      </c>
      <c r="Q77" s="249">
        <v>100</v>
      </c>
      <c r="R77" s="318"/>
      <c r="S77" s="115"/>
      <c r="T77" s="7">
        <f t="shared" si="1"/>
        <v>100.25</v>
      </c>
      <c r="U77" s="101">
        <f t="shared" si="12"/>
        <v>-0.25</v>
      </c>
      <c r="V77" s="3"/>
      <c r="W77" s="7">
        <v>100</v>
      </c>
      <c r="X77" s="7">
        <v>95</v>
      </c>
      <c r="Y77" s="7">
        <v>89</v>
      </c>
      <c r="Z77" s="7">
        <v>117</v>
      </c>
      <c r="AA77" s="7">
        <v>100</v>
      </c>
      <c r="AB77" s="7">
        <v>100</v>
      </c>
      <c r="AC77" s="7">
        <v>100</v>
      </c>
      <c r="AD77" s="112">
        <f t="shared" si="5"/>
        <v>0</v>
      </c>
      <c r="AE77" s="112">
        <f t="shared" si="5"/>
        <v>0</v>
      </c>
      <c r="AF77" s="112">
        <f t="shared" si="6"/>
        <v>-5</v>
      </c>
      <c r="AG77" s="112">
        <f t="shared" si="7"/>
        <v>5</v>
      </c>
      <c r="AH77" s="356">
        <f t="shared" si="8"/>
        <v>0</v>
      </c>
      <c r="AI77" s="112">
        <f t="shared" si="8"/>
        <v>0</v>
      </c>
      <c r="AJ77" s="112">
        <f t="shared" si="8"/>
        <v>0</v>
      </c>
      <c r="AK77" s="3"/>
      <c r="AL77" s="334"/>
      <c r="AM77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образование35.02.03 Технология деревообработкиочнаяКОГПОАУ "Колледж промышленности и автомобильного сервиса"</v>
      </c>
      <c r="AN77" s="337">
        <v>84</v>
      </c>
      <c r="AO77" s="338" t="b">
        <f t="shared" si="10"/>
        <v>0</v>
      </c>
      <c r="AQ77" s="338" t="b">
        <f t="shared" si="11"/>
        <v>1</v>
      </c>
    </row>
    <row r="78" spans="1:43" ht="45" customHeight="1" x14ac:dyDescent="0.25">
      <c r="A78" s="353">
        <f t="shared" si="2"/>
        <v>65</v>
      </c>
      <c r="B78" s="230" t="s">
        <v>10</v>
      </c>
      <c r="C78" s="230" t="s">
        <v>11</v>
      </c>
      <c r="D78" s="230" t="s">
        <v>35</v>
      </c>
      <c r="E78" s="230" t="s">
        <v>13</v>
      </c>
      <c r="F78" s="230" t="s">
        <v>138</v>
      </c>
      <c r="G78" s="244">
        <v>40</v>
      </c>
      <c r="H78" s="244">
        <v>38</v>
      </c>
      <c r="I78" s="312">
        <v>35</v>
      </c>
      <c r="J78" s="335">
        <v>35</v>
      </c>
      <c r="K78" s="340">
        <v>35</v>
      </c>
      <c r="L78" s="314">
        <v>35</v>
      </c>
      <c r="M78" s="344">
        <f t="shared" si="3"/>
        <v>35</v>
      </c>
      <c r="N78" s="314">
        <v>37</v>
      </c>
      <c r="O78" s="249">
        <f t="shared" ref="O78:O142" si="13">ROUND((G78+H78+K78+M78)/4,0)</f>
        <v>37</v>
      </c>
      <c r="P78" s="249">
        <v>24</v>
      </c>
      <c r="Q78" s="249">
        <v>15</v>
      </c>
      <c r="R78" s="318"/>
      <c r="S78" s="115"/>
      <c r="T78" s="7">
        <f t="shared" ref="T78:T141" si="14">(G78+H78+K78+M78)/4</f>
        <v>37</v>
      </c>
      <c r="U78" s="101">
        <f t="shared" si="12"/>
        <v>0</v>
      </c>
      <c r="V78" s="3"/>
      <c r="W78" s="7">
        <v>40</v>
      </c>
      <c r="X78" s="7">
        <v>38</v>
      </c>
      <c r="Y78" s="7">
        <v>35</v>
      </c>
      <c r="Z78" s="7">
        <v>35</v>
      </c>
      <c r="AA78" s="7">
        <v>37</v>
      </c>
      <c r="AB78" s="7">
        <v>24</v>
      </c>
      <c r="AC78" s="7">
        <v>15</v>
      </c>
      <c r="AD78" s="112">
        <f t="shared" si="5"/>
        <v>0</v>
      </c>
      <c r="AE78" s="112">
        <f t="shared" si="5"/>
        <v>0</v>
      </c>
      <c r="AF78" s="112">
        <f t="shared" si="6"/>
        <v>0</v>
      </c>
      <c r="AG78" s="112">
        <f t="shared" si="7"/>
        <v>0</v>
      </c>
      <c r="AH78" s="356">
        <f t="shared" si="8"/>
        <v>0</v>
      </c>
      <c r="AI78" s="112">
        <f t="shared" si="8"/>
        <v>0</v>
      </c>
      <c r="AJ78" s="112">
        <f t="shared" si="8"/>
        <v>0</v>
      </c>
      <c r="AK78" s="3"/>
      <c r="AL78" s="334"/>
      <c r="AM78" s="336" t="str">
        <f t="shared" si="9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образование44.02.03 Педагогика дополнительного образованиязаочнаяКОГПОБУ "Омутнинский колледж педагогики, экономики и права"</v>
      </c>
      <c r="AN78" s="337">
        <v>35</v>
      </c>
      <c r="AO78" s="338" t="b">
        <f t="shared" si="10"/>
        <v>0</v>
      </c>
      <c r="AQ78" s="338" t="b">
        <f t="shared" si="11"/>
        <v>1</v>
      </c>
    </row>
    <row r="79" spans="1:43" ht="45" customHeight="1" x14ac:dyDescent="0.25">
      <c r="A79" s="353">
        <f t="shared" ref="A79:A142" si="15">ROW(A79)-13</f>
        <v>66</v>
      </c>
      <c r="B79" s="230" t="s">
        <v>10</v>
      </c>
      <c r="C79" s="230" t="s">
        <v>15</v>
      </c>
      <c r="D79" s="230" t="s">
        <v>44</v>
      </c>
      <c r="E79" s="230" t="s">
        <v>16</v>
      </c>
      <c r="F79" s="230" t="s">
        <v>138</v>
      </c>
      <c r="G79" s="244">
        <v>94</v>
      </c>
      <c r="H79" s="244">
        <v>77</v>
      </c>
      <c r="I79" s="312">
        <v>85</v>
      </c>
      <c r="J79" s="335">
        <v>85</v>
      </c>
      <c r="K79" s="340">
        <v>85</v>
      </c>
      <c r="L79" s="314">
        <v>102</v>
      </c>
      <c r="M79" s="344">
        <f t="shared" ref="M79:M142" si="16">ROUND((G79+H79+I79+L79)-(G79+H79+K79),1)</f>
        <v>102</v>
      </c>
      <c r="N79" s="314">
        <v>90</v>
      </c>
      <c r="O79" s="249">
        <f t="shared" si="13"/>
        <v>90</v>
      </c>
      <c r="P79" s="249">
        <v>86</v>
      </c>
      <c r="Q79" s="249">
        <v>84</v>
      </c>
      <c r="R79" s="318"/>
      <c r="S79" s="115"/>
      <c r="T79" s="7">
        <f t="shared" si="14"/>
        <v>89.5</v>
      </c>
      <c r="U79" s="101">
        <f t="shared" si="12"/>
        <v>0.5</v>
      </c>
      <c r="V79" s="3"/>
      <c r="W79" s="7">
        <v>94</v>
      </c>
      <c r="X79" s="7">
        <v>77</v>
      </c>
      <c r="Y79" s="7">
        <v>85</v>
      </c>
      <c r="Z79" s="7">
        <v>102</v>
      </c>
      <c r="AA79" s="7">
        <v>90</v>
      </c>
      <c r="AB79" s="7">
        <v>86</v>
      </c>
      <c r="AC79" s="7">
        <v>84</v>
      </c>
      <c r="AD79" s="112">
        <f t="shared" ref="AD79:AE142" si="17">G79-W79</f>
        <v>0</v>
      </c>
      <c r="AE79" s="112">
        <f t="shared" si="17"/>
        <v>0</v>
      </c>
      <c r="AF79" s="112">
        <f t="shared" ref="AF79:AF142" si="18">K79-Y79</f>
        <v>0</v>
      </c>
      <c r="AG79" s="112">
        <f t="shared" ref="AG79:AG142" si="19">M79-Z79</f>
        <v>0</v>
      </c>
      <c r="AH79" s="356">
        <f t="shared" ref="AH79:AJ142" si="20">O79-AA79</f>
        <v>0</v>
      </c>
      <c r="AI79" s="112">
        <f t="shared" si="20"/>
        <v>0</v>
      </c>
      <c r="AJ79" s="112">
        <f t="shared" si="20"/>
        <v>0</v>
      </c>
      <c r="AK79" s="3"/>
      <c r="AL79" s="334"/>
      <c r="AM79" s="336" t="str">
        <f t="shared" ref="AM79:AM142" si="21">CONCATENATE(B79,C79,D79,E79,F79)</f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образование40.02.02 Правоохранительная деятельностьочнаяКОГПОБУ "Омутнинский колледж педагогики, экономики и права"</v>
      </c>
      <c r="AN79" s="337">
        <v>85</v>
      </c>
      <c r="AO79" s="338" t="b">
        <f t="shared" ref="AO79:AO142" si="22">AL79=AM79</f>
        <v>0</v>
      </c>
      <c r="AQ79" s="338" t="b">
        <f t="shared" ref="AQ79:AQ142" si="23">AN79=J79</f>
        <v>1</v>
      </c>
    </row>
    <row r="80" spans="1:43" ht="45" customHeight="1" x14ac:dyDescent="0.25">
      <c r="A80" s="353">
        <f t="shared" si="15"/>
        <v>67</v>
      </c>
      <c r="B80" s="230" t="s">
        <v>10</v>
      </c>
      <c r="C80" s="230" t="s">
        <v>11</v>
      </c>
      <c r="D80" s="230" t="s">
        <v>44</v>
      </c>
      <c r="E80" s="230" t="s">
        <v>13</v>
      </c>
      <c r="F80" s="230" t="s">
        <v>138</v>
      </c>
      <c r="G80" s="244">
        <v>127</v>
      </c>
      <c r="H80" s="244">
        <v>107</v>
      </c>
      <c r="I80" s="312">
        <v>105</v>
      </c>
      <c r="J80" s="335">
        <v>105</v>
      </c>
      <c r="K80" s="340">
        <v>105</v>
      </c>
      <c r="L80" s="314">
        <v>105</v>
      </c>
      <c r="M80" s="344">
        <f t="shared" si="16"/>
        <v>105</v>
      </c>
      <c r="N80" s="314">
        <v>111</v>
      </c>
      <c r="O80" s="249">
        <f t="shared" si="13"/>
        <v>111</v>
      </c>
      <c r="P80" s="249">
        <v>88</v>
      </c>
      <c r="Q80" s="249">
        <v>78</v>
      </c>
      <c r="R80" s="318"/>
      <c r="S80" s="115"/>
      <c r="T80" s="7">
        <f t="shared" si="14"/>
        <v>111</v>
      </c>
      <c r="U80" s="101">
        <f t="shared" si="12"/>
        <v>0</v>
      </c>
      <c r="V80" s="3"/>
      <c r="W80" s="7">
        <v>127</v>
      </c>
      <c r="X80" s="7">
        <v>107</v>
      </c>
      <c r="Y80" s="7">
        <v>105</v>
      </c>
      <c r="Z80" s="7">
        <v>105</v>
      </c>
      <c r="AA80" s="7">
        <v>111</v>
      </c>
      <c r="AB80" s="7">
        <v>88</v>
      </c>
      <c r="AC80" s="7">
        <v>78</v>
      </c>
      <c r="AD80" s="112">
        <f t="shared" si="17"/>
        <v>0</v>
      </c>
      <c r="AE80" s="112">
        <f t="shared" si="17"/>
        <v>0</v>
      </c>
      <c r="AF80" s="112">
        <f t="shared" si="18"/>
        <v>0</v>
      </c>
      <c r="AG80" s="112">
        <f t="shared" si="19"/>
        <v>0</v>
      </c>
      <c r="AH80" s="356">
        <f t="shared" si="20"/>
        <v>0</v>
      </c>
      <c r="AI80" s="112">
        <f t="shared" si="20"/>
        <v>0</v>
      </c>
      <c r="AJ80" s="112">
        <f t="shared" si="20"/>
        <v>0</v>
      </c>
      <c r="AK80" s="3"/>
      <c r="AL80" s="334"/>
      <c r="AM8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образование40.02.02 Правоохранительная деятельностьзаочнаяКОГПОБУ "Омутнинский колледж педагогики, экономики и права"</v>
      </c>
      <c r="AN80" s="337">
        <v>105</v>
      </c>
      <c r="AO80" s="338" t="b">
        <f t="shared" si="22"/>
        <v>0</v>
      </c>
      <c r="AQ80" s="338" t="b">
        <f t="shared" si="23"/>
        <v>1</v>
      </c>
    </row>
    <row r="81" spans="1:74" ht="45" customHeight="1" x14ac:dyDescent="0.25">
      <c r="A81" s="353">
        <f t="shared" si="15"/>
        <v>68</v>
      </c>
      <c r="B81" s="230" t="s">
        <v>10</v>
      </c>
      <c r="C81" s="230" t="s">
        <v>15</v>
      </c>
      <c r="D81" s="230" t="s">
        <v>45</v>
      </c>
      <c r="E81" s="230" t="s">
        <v>16</v>
      </c>
      <c r="F81" s="230" t="s">
        <v>123</v>
      </c>
      <c r="G81" s="244">
        <v>21</v>
      </c>
      <c r="H81" s="244">
        <v>20</v>
      </c>
      <c r="I81" s="312">
        <v>0</v>
      </c>
      <c r="J81" s="335">
        <v>0</v>
      </c>
      <c r="K81" s="340">
        <v>0</v>
      </c>
      <c r="L81" s="314">
        <v>1</v>
      </c>
      <c r="M81" s="344">
        <f t="shared" si="16"/>
        <v>1</v>
      </c>
      <c r="N81" s="314">
        <v>11</v>
      </c>
      <c r="O81" s="249">
        <f t="shared" si="13"/>
        <v>11</v>
      </c>
      <c r="P81" s="249">
        <v>0</v>
      </c>
      <c r="Q81" s="249">
        <v>0</v>
      </c>
      <c r="R81" s="318"/>
      <c r="S81" s="115"/>
      <c r="T81" s="7">
        <f t="shared" si="14"/>
        <v>10.5</v>
      </c>
      <c r="U81" s="101">
        <f t="shared" si="12"/>
        <v>0.5</v>
      </c>
      <c r="V81" s="3"/>
      <c r="W81" s="7">
        <v>21</v>
      </c>
      <c r="X81" s="7">
        <v>20</v>
      </c>
      <c r="Y81" s="7">
        <v>0</v>
      </c>
      <c r="Z81" s="7">
        <v>1</v>
      </c>
      <c r="AA81" s="7">
        <v>11</v>
      </c>
      <c r="AB81" s="7">
        <v>0</v>
      </c>
      <c r="AC81" s="7">
        <v>0</v>
      </c>
      <c r="AD81" s="112">
        <f t="shared" si="17"/>
        <v>0</v>
      </c>
      <c r="AE81" s="112">
        <f t="shared" si="17"/>
        <v>0</v>
      </c>
      <c r="AF81" s="112">
        <f t="shared" si="18"/>
        <v>0</v>
      </c>
      <c r="AG81" s="112">
        <f t="shared" si="19"/>
        <v>0</v>
      </c>
      <c r="AH81" s="356">
        <f t="shared" si="20"/>
        <v>0</v>
      </c>
      <c r="AI81" s="112">
        <f t="shared" si="20"/>
        <v>0</v>
      </c>
      <c r="AJ81" s="112">
        <f t="shared" si="20"/>
        <v>0</v>
      </c>
      <c r="AK81" s="3"/>
      <c r="AL81" s="334"/>
      <c r="AM8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образование18.02.01 Аналитический контроль качества химических соединенийочнаяКОГПОБУ "Кировский авиационный техникум"</v>
      </c>
      <c r="AN81" s="337">
        <v>0</v>
      </c>
      <c r="AO81" s="338" t="b">
        <f t="shared" si="22"/>
        <v>0</v>
      </c>
      <c r="AQ81" s="338" t="b">
        <f t="shared" si="23"/>
        <v>1</v>
      </c>
    </row>
    <row r="82" spans="1:74" ht="45" customHeight="1" x14ac:dyDescent="0.25">
      <c r="A82" s="353">
        <f t="shared" si="15"/>
        <v>69</v>
      </c>
      <c r="B82" s="230" t="s">
        <v>69</v>
      </c>
      <c r="C82" s="230" t="s">
        <v>15</v>
      </c>
      <c r="D82" s="230" t="s">
        <v>217</v>
      </c>
      <c r="E82" s="230" t="s">
        <v>16</v>
      </c>
      <c r="F82" s="230" t="s">
        <v>143</v>
      </c>
      <c r="G82" s="244">
        <v>15</v>
      </c>
      <c r="H82" s="244">
        <v>19</v>
      </c>
      <c r="I82" s="312">
        <v>15</v>
      </c>
      <c r="J82" s="335">
        <v>19</v>
      </c>
      <c r="K82" s="340">
        <v>19</v>
      </c>
      <c r="L82" s="314">
        <v>11</v>
      </c>
      <c r="M82" s="344">
        <f t="shared" si="16"/>
        <v>7</v>
      </c>
      <c r="N82" s="314">
        <v>15</v>
      </c>
      <c r="O82" s="249">
        <f t="shared" si="13"/>
        <v>15</v>
      </c>
      <c r="P82" s="249">
        <v>15</v>
      </c>
      <c r="Q82" s="249">
        <v>15</v>
      </c>
      <c r="R82" s="318"/>
      <c r="S82" s="115"/>
      <c r="T82" s="7">
        <f t="shared" si="14"/>
        <v>15</v>
      </c>
      <c r="U82" s="101">
        <f t="shared" si="12"/>
        <v>0</v>
      </c>
      <c r="V82" s="3"/>
      <c r="W82" s="7">
        <v>15</v>
      </c>
      <c r="X82" s="7">
        <v>19</v>
      </c>
      <c r="Y82" s="7">
        <v>15</v>
      </c>
      <c r="Z82" s="7">
        <v>11</v>
      </c>
      <c r="AA82" s="7">
        <v>15</v>
      </c>
      <c r="AB82" s="7">
        <v>15</v>
      </c>
      <c r="AC82" s="7">
        <v>15</v>
      </c>
      <c r="AD82" s="112">
        <f t="shared" si="17"/>
        <v>0</v>
      </c>
      <c r="AE82" s="112">
        <f t="shared" si="17"/>
        <v>0</v>
      </c>
      <c r="AF82" s="112">
        <f t="shared" si="18"/>
        <v>4</v>
      </c>
      <c r="AG82" s="112">
        <f t="shared" si="19"/>
        <v>-4</v>
      </c>
      <c r="AH82" s="356">
        <f t="shared" si="20"/>
        <v>0</v>
      </c>
      <c r="AI82" s="112">
        <f t="shared" si="20"/>
        <v>0</v>
      </c>
      <c r="AJ82" s="112">
        <f t="shared" si="20"/>
        <v>0</v>
      </c>
      <c r="AK82" s="3"/>
      <c r="AL82" s="334"/>
      <c r="AM82" s="336" t="str">
        <f t="shared" si="21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образование09.01.04 Наладчик аппаратных и программных средств инфокоммуникационных систем очнаяКОГПОАУ "Сосновский судостроительный техникум"</v>
      </c>
      <c r="AN82" s="337">
        <v>19</v>
      </c>
      <c r="AO82" s="338" t="b">
        <f t="shared" si="22"/>
        <v>0</v>
      </c>
      <c r="AQ82" s="338" t="b">
        <f t="shared" si="23"/>
        <v>1</v>
      </c>
    </row>
    <row r="83" spans="1:74" ht="45" customHeight="1" x14ac:dyDescent="0.25">
      <c r="A83" s="353">
        <f t="shared" si="15"/>
        <v>70</v>
      </c>
      <c r="B83" s="230" t="s">
        <v>10</v>
      </c>
      <c r="C83" s="230" t="s">
        <v>15</v>
      </c>
      <c r="D83" s="230" t="s">
        <v>155</v>
      </c>
      <c r="E83" s="230" t="s">
        <v>16</v>
      </c>
      <c r="F83" s="230" t="s">
        <v>122</v>
      </c>
      <c r="G83" s="244">
        <v>99</v>
      </c>
      <c r="H83" s="244">
        <v>98</v>
      </c>
      <c r="I83" s="312">
        <v>117</v>
      </c>
      <c r="J83" s="335">
        <v>117</v>
      </c>
      <c r="K83" s="340">
        <v>117</v>
      </c>
      <c r="L83" s="314">
        <v>153</v>
      </c>
      <c r="M83" s="344">
        <f t="shared" si="16"/>
        <v>153</v>
      </c>
      <c r="N83" s="314">
        <v>117</v>
      </c>
      <c r="O83" s="249">
        <f t="shared" si="13"/>
        <v>117</v>
      </c>
      <c r="P83" s="249">
        <v>117</v>
      </c>
      <c r="Q83" s="249">
        <v>117</v>
      </c>
      <c r="R83" s="318"/>
      <c r="S83" s="115"/>
      <c r="T83" s="7">
        <f t="shared" si="14"/>
        <v>116.75</v>
      </c>
      <c r="U83" s="101">
        <f t="shared" si="12"/>
        <v>0.25</v>
      </c>
      <c r="V83" s="3"/>
      <c r="W83" s="7">
        <v>99</v>
      </c>
      <c r="X83" s="7">
        <v>98</v>
      </c>
      <c r="Y83" s="7">
        <v>117</v>
      </c>
      <c r="Z83" s="7">
        <v>153</v>
      </c>
      <c r="AA83" s="7">
        <v>117</v>
      </c>
      <c r="AB83" s="7">
        <v>117</v>
      </c>
      <c r="AC83" s="7">
        <v>117</v>
      </c>
      <c r="AD83" s="112">
        <f t="shared" si="17"/>
        <v>0</v>
      </c>
      <c r="AE83" s="112">
        <f t="shared" si="17"/>
        <v>0</v>
      </c>
      <c r="AF83" s="112">
        <f t="shared" si="18"/>
        <v>0</v>
      </c>
      <c r="AG83" s="112">
        <f t="shared" si="19"/>
        <v>0</v>
      </c>
      <c r="AH83" s="356">
        <f t="shared" si="20"/>
        <v>0</v>
      </c>
      <c r="AI83" s="112">
        <f t="shared" si="20"/>
        <v>0</v>
      </c>
      <c r="AJ83" s="112">
        <f t="shared" si="20"/>
        <v>0</v>
      </c>
      <c r="AK83" s="3"/>
      <c r="AL83" s="334"/>
      <c r="AM8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образование23.02.06 Техническая эксплуатация подвижного состава железных дорогочнаяКОГПОАУ "Вятский железнодорожный техникум"</v>
      </c>
      <c r="AN83" s="337">
        <v>117</v>
      </c>
      <c r="AO83" s="338" t="b">
        <f t="shared" si="22"/>
        <v>0</v>
      </c>
      <c r="AQ83" s="338" t="b">
        <f t="shared" si="23"/>
        <v>1</v>
      </c>
    </row>
    <row r="84" spans="1:74" ht="45" customHeight="1" x14ac:dyDescent="0.25">
      <c r="A84" s="353">
        <f t="shared" si="15"/>
        <v>71</v>
      </c>
      <c r="B84" s="230" t="s">
        <v>10</v>
      </c>
      <c r="C84" s="230" t="s">
        <v>15</v>
      </c>
      <c r="D84" s="230" t="s">
        <v>34</v>
      </c>
      <c r="E84" s="230" t="s">
        <v>16</v>
      </c>
      <c r="F84" s="230" t="s">
        <v>122</v>
      </c>
      <c r="G84" s="244">
        <v>0</v>
      </c>
      <c r="H84" s="244">
        <v>0</v>
      </c>
      <c r="I84" s="312">
        <v>8</v>
      </c>
      <c r="J84" s="335">
        <v>8</v>
      </c>
      <c r="K84" s="340">
        <v>8</v>
      </c>
      <c r="L84" s="314">
        <v>25</v>
      </c>
      <c r="M84" s="344">
        <f t="shared" si="16"/>
        <v>25</v>
      </c>
      <c r="N84" s="314">
        <v>8</v>
      </c>
      <c r="O84" s="249">
        <f t="shared" si="13"/>
        <v>8</v>
      </c>
      <c r="P84" s="249">
        <v>25</v>
      </c>
      <c r="Q84" s="249">
        <v>25</v>
      </c>
      <c r="R84" s="318"/>
      <c r="S84" s="115"/>
      <c r="T84" s="7">
        <f t="shared" si="14"/>
        <v>8.25</v>
      </c>
      <c r="U84" s="101">
        <f t="shared" si="12"/>
        <v>-0.25</v>
      </c>
      <c r="V84" s="3"/>
      <c r="W84" s="7">
        <v>0</v>
      </c>
      <c r="X84" s="7">
        <v>0</v>
      </c>
      <c r="Y84" s="7">
        <v>8</v>
      </c>
      <c r="Z84" s="7">
        <v>25</v>
      </c>
      <c r="AA84" s="7">
        <v>8</v>
      </c>
      <c r="AB84" s="7">
        <v>25</v>
      </c>
      <c r="AC84" s="7">
        <v>25</v>
      </c>
      <c r="AD84" s="112">
        <f t="shared" si="17"/>
        <v>0</v>
      </c>
      <c r="AE84" s="112">
        <f t="shared" si="17"/>
        <v>0</v>
      </c>
      <c r="AF84" s="112">
        <f t="shared" si="18"/>
        <v>0</v>
      </c>
      <c r="AG84" s="112">
        <f t="shared" si="19"/>
        <v>0</v>
      </c>
      <c r="AH84" s="356">
        <f t="shared" si="20"/>
        <v>0</v>
      </c>
      <c r="AI84" s="112">
        <f t="shared" si="20"/>
        <v>0</v>
      </c>
      <c r="AJ84" s="112">
        <f t="shared" si="20"/>
        <v>0</v>
      </c>
      <c r="AK84" s="3"/>
      <c r="AL84" s="334"/>
      <c r="AM8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образование23.02.01 Организация перевозок и управление на транспорте (по видам)очнаяКОГПОАУ "Вятский железнодорожный техникум"</v>
      </c>
      <c r="AN84" s="337">
        <v>8</v>
      </c>
      <c r="AO84" s="338" t="b">
        <f t="shared" si="22"/>
        <v>0</v>
      </c>
      <c r="AQ84" s="338" t="b">
        <f t="shared" si="23"/>
        <v>1</v>
      </c>
    </row>
    <row r="85" spans="1:74" ht="45" customHeight="1" x14ac:dyDescent="0.25">
      <c r="A85" s="353">
        <f t="shared" si="15"/>
        <v>72</v>
      </c>
      <c r="B85" s="230" t="s">
        <v>10</v>
      </c>
      <c r="C85" s="230" t="s">
        <v>15</v>
      </c>
      <c r="D85" s="230" t="s">
        <v>46</v>
      </c>
      <c r="E85" s="230" t="s">
        <v>16</v>
      </c>
      <c r="F85" s="230" t="s">
        <v>122</v>
      </c>
      <c r="G85" s="244">
        <v>76</v>
      </c>
      <c r="H85" s="244">
        <v>76</v>
      </c>
      <c r="I85" s="312">
        <v>61</v>
      </c>
      <c r="J85" s="335">
        <v>61</v>
      </c>
      <c r="K85" s="340">
        <v>61</v>
      </c>
      <c r="L85" s="314">
        <v>80</v>
      </c>
      <c r="M85" s="344">
        <f t="shared" si="16"/>
        <v>80</v>
      </c>
      <c r="N85" s="314">
        <v>73</v>
      </c>
      <c r="O85" s="249">
        <f t="shared" si="13"/>
        <v>73</v>
      </c>
      <c r="P85" s="249">
        <v>73</v>
      </c>
      <c r="Q85" s="249">
        <v>73</v>
      </c>
      <c r="R85" s="318"/>
      <c r="S85" s="115"/>
      <c r="T85" s="7">
        <f t="shared" si="14"/>
        <v>73.25</v>
      </c>
      <c r="U85" s="101">
        <f t="shared" si="12"/>
        <v>-0.25</v>
      </c>
      <c r="V85" s="3"/>
      <c r="W85" s="7">
        <v>76</v>
      </c>
      <c r="X85" s="7">
        <v>76</v>
      </c>
      <c r="Y85" s="7">
        <v>61</v>
      </c>
      <c r="Z85" s="7">
        <v>80</v>
      </c>
      <c r="AA85" s="7">
        <v>73</v>
      </c>
      <c r="AB85" s="7">
        <v>73</v>
      </c>
      <c r="AC85" s="7">
        <v>73</v>
      </c>
      <c r="AD85" s="112">
        <f t="shared" si="17"/>
        <v>0</v>
      </c>
      <c r="AE85" s="112">
        <f t="shared" si="17"/>
        <v>0</v>
      </c>
      <c r="AF85" s="112">
        <f t="shared" si="18"/>
        <v>0</v>
      </c>
      <c r="AG85" s="112">
        <f t="shared" si="19"/>
        <v>0</v>
      </c>
      <c r="AH85" s="356">
        <f t="shared" si="20"/>
        <v>0</v>
      </c>
      <c r="AI85" s="112">
        <f t="shared" si="20"/>
        <v>0</v>
      </c>
      <c r="AJ85" s="112">
        <f t="shared" si="20"/>
        <v>0</v>
      </c>
      <c r="AK85" s="3"/>
      <c r="AL85" s="334"/>
      <c r="AM8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образование43.02.06 Сервис на транспорте (по видам транспорта)очнаяКОГПОАУ "Вятский железнодорожный техникум"</v>
      </c>
      <c r="AN85" s="337">
        <v>61</v>
      </c>
      <c r="AO85" s="338" t="b">
        <f t="shared" si="22"/>
        <v>0</v>
      </c>
      <c r="AQ85" s="338" t="b">
        <f t="shared" si="23"/>
        <v>1</v>
      </c>
    </row>
    <row r="86" spans="1:74" ht="45" customHeight="1" x14ac:dyDescent="0.25">
      <c r="A86" s="353">
        <f t="shared" si="15"/>
        <v>73</v>
      </c>
      <c r="B86" s="230" t="s">
        <v>10</v>
      </c>
      <c r="C86" s="230" t="s">
        <v>15</v>
      </c>
      <c r="D86" s="230" t="s">
        <v>47</v>
      </c>
      <c r="E86" s="230" t="s">
        <v>16</v>
      </c>
      <c r="F86" s="230" t="s">
        <v>118</v>
      </c>
      <c r="G86" s="244">
        <v>20</v>
      </c>
      <c r="H86" s="244">
        <v>20</v>
      </c>
      <c r="I86" s="312">
        <v>0</v>
      </c>
      <c r="J86" s="335">
        <v>0</v>
      </c>
      <c r="K86" s="340">
        <v>0</v>
      </c>
      <c r="L86" s="314">
        <v>0</v>
      </c>
      <c r="M86" s="344">
        <f t="shared" si="16"/>
        <v>0</v>
      </c>
      <c r="N86" s="314">
        <v>10</v>
      </c>
      <c r="O86" s="249">
        <f t="shared" si="13"/>
        <v>10</v>
      </c>
      <c r="P86" s="249">
        <v>0</v>
      </c>
      <c r="Q86" s="249">
        <v>0</v>
      </c>
      <c r="R86" s="318"/>
      <c r="S86" s="115"/>
      <c r="T86" s="7">
        <f t="shared" si="14"/>
        <v>10</v>
      </c>
      <c r="U86" s="101">
        <f t="shared" si="12"/>
        <v>0</v>
      </c>
      <c r="V86" s="3"/>
      <c r="W86" s="7">
        <v>20</v>
      </c>
      <c r="X86" s="7">
        <v>20</v>
      </c>
      <c r="Y86" s="7">
        <v>0</v>
      </c>
      <c r="Z86" s="7">
        <v>0</v>
      </c>
      <c r="AA86" s="7">
        <v>10</v>
      </c>
      <c r="AB86" s="7">
        <v>0</v>
      </c>
      <c r="AC86" s="7">
        <v>0</v>
      </c>
      <c r="AD86" s="112">
        <f t="shared" si="17"/>
        <v>0</v>
      </c>
      <c r="AE86" s="112">
        <f t="shared" si="17"/>
        <v>0</v>
      </c>
      <c r="AF86" s="112">
        <f t="shared" si="18"/>
        <v>0</v>
      </c>
      <c r="AG86" s="112">
        <f t="shared" si="19"/>
        <v>0</v>
      </c>
      <c r="AH86" s="356">
        <f t="shared" si="20"/>
        <v>0</v>
      </c>
      <c r="AI86" s="112">
        <f t="shared" si="20"/>
        <v>0</v>
      </c>
      <c r="AJ86" s="112">
        <f t="shared" si="20"/>
        <v>0</v>
      </c>
      <c r="AK86" s="3"/>
      <c r="AL86" s="334"/>
      <c r="AM8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образование43.02.08 Сервис домашнего и коммунального хозяйстваочнаяКОГПОАУ "Колледж промышленности и автомобильного сервиса"</v>
      </c>
      <c r="AN86" s="337">
        <v>0</v>
      </c>
      <c r="AO86" s="338" t="b">
        <f t="shared" si="22"/>
        <v>0</v>
      </c>
      <c r="AQ86" s="338" t="b">
        <f t="shared" si="23"/>
        <v>1</v>
      </c>
    </row>
    <row r="87" spans="1:74" ht="45" customHeight="1" x14ac:dyDescent="0.25">
      <c r="A87" s="353">
        <f t="shared" si="15"/>
        <v>74</v>
      </c>
      <c r="B87" s="230" t="s">
        <v>10</v>
      </c>
      <c r="C87" s="230" t="s">
        <v>15</v>
      </c>
      <c r="D87" s="230" t="s">
        <v>48</v>
      </c>
      <c r="E87" s="230" t="s">
        <v>16</v>
      </c>
      <c r="F87" s="230" t="s">
        <v>140</v>
      </c>
      <c r="G87" s="244">
        <v>50</v>
      </c>
      <c r="H87" s="244">
        <v>45</v>
      </c>
      <c r="I87" s="312">
        <v>60</v>
      </c>
      <c r="J87" s="335">
        <v>39</v>
      </c>
      <c r="K87" s="340">
        <v>39</v>
      </c>
      <c r="L87" s="314">
        <v>77</v>
      </c>
      <c r="M87" s="344">
        <f t="shared" si="16"/>
        <v>98</v>
      </c>
      <c r="N87" s="314">
        <v>58</v>
      </c>
      <c r="O87" s="249">
        <f t="shared" si="13"/>
        <v>58</v>
      </c>
      <c r="P87" s="249">
        <v>59</v>
      </c>
      <c r="Q87" s="249">
        <v>59</v>
      </c>
      <c r="R87" s="318"/>
      <c r="S87" s="115"/>
      <c r="T87" s="7">
        <f t="shared" si="14"/>
        <v>58</v>
      </c>
      <c r="U87" s="101">
        <f t="shared" si="12"/>
        <v>0</v>
      </c>
      <c r="V87" s="3"/>
      <c r="W87" s="7">
        <v>50</v>
      </c>
      <c r="X87" s="7">
        <v>45</v>
      </c>
      <c r="Y87" s="7">
        <v>60</v>
      </c>
      <c r="Z87" s="7">
        <v>77</v>
      </c>
      <c r="AA87" s="7">
        <v>58</v>
      </c>
      <c r="AB87" s="7">
        <v>59</v>
      </c>
      <c r="AC87" s="7">
        <v>59</v>
      </c>
      <c r="AD87" s="112">
        <f t="shared" si="17"/>
        <v>0</v>
      </c>
      <c r="AE87" s="112">
        <f t="shared" si="17"/>
        <v>0</v>
      </c>
      <c r="AF87" s="112">
        <f t="shared" si="18"/>
        <v>-21</v>
      </c>
      <c r="AG87" s="112">
        <f t="shared" si="19"/>
        <v>21</v>
      </c>
      <c r="AH87" s="356">
        <f t="shared" si="20"/>
        <v>0</v>
      </c>
      <c r="AI87" s="112">
        <f t="shared" si="20"/>
        <v>0</v>
      </c>
      <c r="AJ87" s="112">
        <f t="shared" si="20"/>
        <v>0</v>
      </c>
      <c r="AK87" s="3"/>
      <c r="AL87" s="334"/>
      <c r="AM8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образование35.02.04 Технология комплексной переработки древесиныочная КОГПОБУ "Кировский лесопромышленный колледж"</v>
      </c>
      <c r="AN87" s="337">
        <v>39</v>
      </c>
      <c r="AO87" s="338" t="b">
        <f t="shared" si="22"/>
        <v>0</v>
      </c>
      <c r="AQ87" s="338" t="b">
        <f t="shared" si="23"/>
        <v>1</v>
      </c>
    </row>
    <row r="88" spans="1:74" ht="45" customHeight="1" x14ac:dyDescent="0.25">
      <c r="A88" s="353">
        <f t="shared" si="15"/>
        <v>75</v>
      </c>
      <c r="B88" s="230" t="s">
        <v>10</v>
      </c>
      <c r="C88" s="230" t="s">
        <v>15</v>
      </c>
      <c r="D88" s="230" t="s">
        <v>49</v>
      </c>
      <c r="E88" s="230" t="s">
        <v>16</v>
      </c>
      <c r="F88" s="230" t="s">
        <v>134</v>
      </c>
      <c r="G88" s="244">
        <v>90</v>
      </c>
      <c r="H88" s="244">
        <v>91</v>
      </c>
      <c r="I88" s="312">
        <v>77</v>
      </c>
      <c r="J88" s="335">
        <v>75</v>
      </c>
      <c r="K88" s="340">
        <v>75</v>
      </c>
      <c r="L88" s="314">
        <v>96</v>
      </c>
      <c r="M88" s="344">
        <f t="shared" si="16"/>
        <v>98</v>
      </c>
      <c r="N88" s="314">
        <v>89</v>
      </c>
      <c r="O88" s="249">
        <f t="shared" si="13"/>
        <v>89</v>
      </c>
      <c r="P88" s="249">
        <v>89</v>
      </c>
      <c r="Q88" s="249">
        <v>91</v>
      </c>
      <c r="R88" s="318"/>
      <c r="S88" s="115"/>
      <c r="T88" s="7">
        <f t="shared" si="14"/>
        <v>88.5</v>
      </c>
      <c r="U88" s="101">
        <f t="shared" si="12"/>
        <v>0.5</v>
      </c>
      <c r="V88" s="3"/>
      <c r="W88" s="7">
        <v>90</v>
      </c>
      <c r="X88" s="7">
        <v>91</v>
      </c>
      <c r="Y88" s="7">
        <v>77</v>
      </c>
      <c r="Z88" s="7">
        <v>96</v>
      </c>
      <c r="AA88" s="7">
        <v>89</v>
      </c>
      <c r="AB88" s="7">
        <v>89</v>
      </c>
      <c r="AC88" s="7">
        <v>91</v>
      </c>
      <c r="AD88" s="112">
        <f t="shared" si="17"/>
        <v>0</v>
      </c>
      <c r="AE88" s="112">
        <f t="shared" si="17"/>
        <v>0</v>
      </c>
      <c r="AF88" s="112">
        <f t="shared" si="18"/>
        <v>-2</v>
      </c>
      <c r="AG88" s="112">
        <f t="shared" si="19"/>
        <v>2</v>
      </c>
      <c r="AH88" s="356">
        <f t="shared" si="20"/>
        <v>0</v>
      </c>
      <c r="AI88" s="112">
        <f t="shared" si="20"/>
        <v>0</v>
      </c>
      <c r="AJ88" s="112">
        <f t="shared" si="20"/>
        <v>0</v>
      </c>
      <c r="AK88" s="3"/>
      <c r="AL88" s="334"/>
      <c r="AM8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образование54.02.01 Дизайн (по отраслям)очнаяКОГПОБУ "Кировский технологический колледж"</v>
      </c>
      <c r="AN88" s="337">
        <v>75</v>
      </c>
      <c r="AO88" s="338" t="b">
        <f t="shared" si="22"/>
        <v>0</v>
      </c>
      <c r="AQ88" s="338" t="b">
        <f t="shared" si="23"/>
        <v>1</v>
      </c>
    </row>
    <row r="89" spans="1:74" ht="45" customHeight="1" x14ac:dyDescent="0.25">
      <c r="A89" s="353">
        <f t="shared" si="15"/>
        <v>76</v>
      </c>
      <c r="B89" s="230" t="s">
        <v>10</v>
      </c>
      <c r="C89" s="230" t="s">
        <v>15</v>
      </c>
      <c r="D89" s="230" t="s">
        <v>50</v>
      </c>
      <c r="E89" s="230" t="s">
        <v>16</v>
      </c>
      <c r="F89" s="230" t="s">
        <v>135</v>
      </c>
      <c r="G89" s="244">
        <v>228</v>
      </c>
      <c r="H89" s="244">
        <v>226</v>
      </c>
      <c r="I89" s="312">
        <v>214</v>
      </c>
      <c r="J89" s="335">
        <v>211</v>
      </c>
      <c r="K89" s="340">
        <v>211</v>
      </c>
      <c r="L89" s="314">
        <v>265</v>
      </c>
      <c r="M89" s="344">
        <f t="shared" si="16"/>
        <v>268</v>
      </c>
      <c r="N89" s="314">
        <v>233</v>
      </c>
      <c r="O89" s="249">
        <f t="shared" si="13"/>
        <v>233</v>
      </c>
      <c r="P89" s="249">
        <v>233</v>
      </c>
      <c r="Q89" s="249">
        <v>233</v>
      </c>
      <c r="R89" s="318"/>
      <c r="S89" s="115"/>
      <c r="T89" s="7">
        <f t="shared" si="14"/>
        <v>233.25</v>
      </c>
      <c r="U89" s="101">
        <f t="shared" si="12"/>
        <v>-0.25</v>
      </c>
      <c r="V89" s="3"/>
      <c r="W89" s="7">
        <v>228</v>
      </c>
      <c r="X89" s="7">
        <v>226</v>
      </c>
      <c r="Y89" s="7">
        <v>214</v>
      </c>
      <c r="Z89" s="7">
        <v>265</v>
      </c>
      <c r="AA89" s="7">
        <v>233</v>
      </c>
      <c r="AB89" s="7">
        <v>233</v>
      </c>
      <c r="AC89" s="7">
        <v>233</v>
      </c>
      <c r="AD89" s="112">
        <f t="shared" si="17"/>
        <v>0</v>
      </c>
      <c r="AE89" s="112">
        <f t="shared" si="17"/>
        <v>0</v>
      </c>
      <c r="AF89" s="112">
        <f t="shared" si="18"/>
        <v>-3</v>
      </c>
      <c r="AG89" s="112">
        <f t="shared" si="19"/>
        <v>3</v>
      </c>
      <c r="AH89" s="356">
        <f t="shared" si="20"/>
        <v>0</v>
      </c>
      <c r="AI89" s="112">
        <f t="shared" si="20"/>
        <v>0</v>
      </c>
      <c r="AJ89" s="112">
        <f t="shared" si="20"/>
        <v>0</v>
      </c>
      <c r="AK89" s="3"/>
      <c r="AL89" s="334"/>
      <c r="AM8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образованиеочнаяКОГПОБУ "Кировский педагогический колледж"</v>
      </c>
      <c r="AN89" s="337">
        <v>211</v>
      </c>
      <c r="AO89" s="338" t="b">
        <f t="shared" si="22"/>
        <v>0</v>
      </c>
      <c r="AQ89" s="338" t="b">
        <f t="shared" si="23"/>
        <v>1</v>
      </c>
    </row>
    <row r="90" spans="1:74" s="110" customFormat="1" ht="45" customHeight="1" x14ac:dyDescent="0.25">
      <c r="A90" s="353">
        <f t="shared" si="15"/>
        <v>77</v>
      </c>
      <c r="B90" s="230" t="s">
        <v>10</v>
      </c>
      <c r="C90" s="230" t="s">
        <v>15</v>
      </c>
      <c r="D90" s="230" t="s">
        <v>50</v>
      </c>
      <c r="E90" s="230" t="s">
        <v>16</v>
      </c>
      <c r="F90" s="230" t="s">
        <v>138</v>
      </c>
      <c r="G90" s="244">
        <v>95</v>
      </c>
      <c r="H90" s="244">
        <v>92</v>
      </c>
      <c r="I90" s="312">
        <v>82</v>
      </c>
      <c r="J90" s="335">
        <v>75</v>
      </c>
      <c r="K90" s="340">
        <v>75</v>
      </c>
      <c r="L90" s="314">
        <v>102</v>
      </c>
      <c r="M90" s="344">
        <f t="shared" si="16"/>
        <v>109</v>
      </c>
      <c r="N90" s="314">
        <v>93</v>
      </c>
      <c r="O90" s="249">
        <f t="shared" si="13"/>
        <v>93</v>
      </c>
      <c r="P90" s="249">
        <v>96</v>
      </c>
      <c r="Q90" s="249">
        <v>95</v>
      </c>
      <c r="R90" s="318"/>
      <c r="S90" s="115"/>
      <c r="T90" s="7">
        <f t="shared" si="14"/>
        <v>92.75</v>
      </c>
      <c r="U90" s="101">
        <f t="shared" si="12"/>
        <v>0.25</v>
      </c>
      <c r="V90" s="82"/>
      <c r="W90" s="240">
        <v>95</v>
      </c>
      <c r="X90" s="240">
        <v>92</v>
      </c>
      <c r="Y90" s="240">
        <v>82</v>
      </c>
      <c r="Z90" s="240">
        <v>102</v>
      </c>
      <c r="AA90" s="240">
        <v>93</v>
      </c>
      <c r="AB90" s="240">
        <v>96</v>
      </c>
      <c r="AC90" s="240">
        <v>95</v>
      </c>
      <c r="AD90" s="112">
        <f t="shared" si="17"/>
        <v>0</v>
      </c>
      <c r="AE90" s="112">
        <f t="shared" si="17"/>
        <v>0</v>
      </c>
      <c r="AF90" s="112">
        <f t="shared" si="18"/>
        <v>-7</v>
      </c>
      <c r="AG90" s="112">
        <f t="shared" si="19"/>
        <v>7</v>
      </c>
      <c r="AH90" s="356">
        <f t="shared" si="20"/>
        <v>0</v>
      </c>
      <c r="AI90" s="112">
        <f t="shared" si="20"/>
        <v>0</v>
      </c>
      <c r="AJ90" s="112">
        <f t="shared" si="20"/>
        <v>0</v>
      </c>
      <c r="AK90" s="82"/>
      <c r="AL90" s="334"/>
      <c r="AM9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образованиеочнаяКОГПОБУ "Омутнинский колледж педагогики, экономики и права"</v>
      </c>
      <c r="AN90" s="337">
        <v>75</v>
      </c>
      <c r="AO90" s="338" t="b">
        <f t="shared" si="22"/>
        <v>0</v>
      </c>
      <c r="AP90" s="34"/>
      <c r="AQ90" s="338" t="b">
        <f t="shared" si="23"/>
        <v>1</v>
      </c>
      <c r="AR90" s="21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</row>
    <row r="91" spans="1:74" s="110" customFormat="1" ht="45" customHeight="1" x14ac:dyDescent="0.25">
      <c r="A91" s="353">
        <f t="shared" si="15"/>
        <v>78</v>
      </c>
      <c r="B91" s="230" t="s">
        <v>10</v>
      </c>
      <c r="C91" s="230" t="s">
        <v>15</v>
      </c>
      <c r="D91" s="230" t="s">
        <v>50</v>
      </c>
      <c r="E91" s="230" t="s">
        <v>13</v>
      </c>
      <c r="F91" s="230" t="s">
        <v>138</v>
      </c>
      <c r="G91" s="244">
        <v>77</v>
      </c>
      <c r="H91" s="244">
        <v>67</v>
      </c>
      <c r="I91" s="312">
        <v>72</v>
      </c>
      <c r="J91" s="335">
        <v>70</v>
      </c>
      <c r="K91" s="340">
        <v>70</v>
      </c>
      <c r="L91" s="314">
        <v>82</v>
      </c>
      <c r="M91" s="344">
        <f t="shared" si="16"/>
        <v>84</v>
      </c>
      <c r="N91" s="314">
        <v>75</v>
      </c>
      <c r="O91" s="249">
        <f t="shared" si="13"/>
        <v>75</v>
      </c>
      <c r="P91" s="249">
        <v>73</v>
      </c>
      <c r="Q91" s="249">
        <v>76</v>
      </c>
      <c r="R91" s="318"/>
      <c r="S91" s="115"/>
      <c r="T91" s="7">
        <f t="shared" si="14"/>
        <v>74.5</v>
      </c>
      <c r="U91" s="101">
        <f t="shared" si="12"/>
        <v>0.5</v>
      </c>
      <c r="V91" s="82"/>
      <c r="W91" s="240">
        <v>77</v>
      </c>
      <c r="X91" s="240">
        <v>67</v>
      </c>
      <c r="Y91" s="240">
        <v>72</v>
      </c>
      <c r="Z91" s="240">
        <v>82</v>
      </c>
      <c r="AA91" s="240">
        <v>75</v>
      </c>
      <c r="AB91" s="240">
        <v>73</v>
      </c>
      <c r="AC91" s="240">
        <v>76</v>
      </c>
      <c r="AD91" s="112">
        <f t="shared" si="17"/>
        <v>0</v>
      </c>
      <c r="AE91" s="112">
        <f t="shared" si="17"/>
        <v>0</v>
      </c>
      <c r="AF91" s="112">
        <f t="shared" si="18"/>
        <v>-2</v>
      </c>
      <c r="AG91" s="112">
        <f t="shared" si="19"/>
        <v>2</v>
      </c>
      <c r="AH91" s="356">
        <f t="shared" si="20"/>
        <v>0</v>
      </c>
      <c r="AI91" s="112">
        <f t="shared" si="20"/>
        <v>0</v>
      </c>
      <c r="AJ91" s="112">
        <f t="shared" si="20"/>
        <v>0</v>
      </c>
      <c r="AK91" s="82"/>
      <c r="AL91" s="334"/>
      <c r="AM9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образованиезаочнаяКОГПОБУ "Омутнинский колледж педагогики, экономики и права"</v>
      </c>
      <c r="AN91" s="337">
        <v>70</v>
      </c>
      <c r="AO91" s="338" t="b">
        <f t="shared" si="22"/>
        <v>0</v>
      </c>
      <c r="AP91" s="34"/>
      <c r="AQ91" s="338" t="b">
        <f t="shared" si="23"/>
        <v>1</v>
      </c>
      <c r="AR91" s="21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</row>
    <row r="92" spans="1:74" s="110" customFormat="1" ht="45" customHeight="1" x14ac:dyDescent="0.25">
      <c r="A92" s="353">
        <f t="shared" si="15"/>
        <v>79</v>
      </c>
      <c r="B92" s="230" t="s">
        <v>10</v>
      </c>
      <c r="C92" s="230" t="s">
        <v>11</v>
      </c>
      <c r="D92" s="230" t="s">
        <v>50</v>
      </c>
      <c r="E92" s="230" t="s">
        <v>13</v>
      </c>
      <c r="F92" s="230" t="s">
        <v>691</v>
      </c>
      <c r="G92" s="244">
        <v>35</v>
      </c>
      <c r="H92" s="244">
        <v>31</v>
      </c>
      <c r="I92" s="312">
        <v>42</v>
      </c>
      <c r="J92" s="335">
        <v>44</v>
      </c>
      <c r="K92" s="340">
        <v>44</v>
      </c>
      <c r="L92" s="314">
        <v>61</v>
      </c>
      <c r="M92" s="344">
        <f t="shared" si="16"/>
        <v>59</v>
      </c>
      <c r="N92" s="314">
        <v>42</v>
      </c>
      <c r="O92" s="249">
        <f t="shared" si="13"/>
        <v>42</v>
      </c>
      <c r="P92" s="249">
        <v>42</v>
      </c>
      <c r="Q92" s="249">
        <v>42</v>
      </c>
      <c r="R92" s="318"/>
      <c r="S92" s="115"/>
      <c r="T92" s="7">
        <f t="shared" si="14"/>
        <v>42.25</v>
      </c>
      <c r="U92" s="101">
        <f t="shared" si="12"/>
        <v>-0.25</v>
      </c>
      <c r="V92" s="82"/>
      <c r="W92" s="240">
        <v>35</v>
      </c>
      <c r="X92" s="240">
        <v>31</v>
      </c>
      <c r="Y92" s="240">
        <v>42</v>
      </c>
      <c r="Z92" s="240">
        <v>61</v>
      </c>
      <c r="AA92" s="240">
        <v>42</v>
      </c>
      <c r="AB92" s="240">
        <v>42</v>
      </c>
      <c r="AC92" s="240">
        <v>42</v>
      </c>
      <c r="AD92" s="112">
        <f t="shared" si="17"/>
        <v>0</v>
      </c>
      <c r="AE92" s="112">
        <f t="shared" si="17"/>
        <v>0</v>
      </c>
      <c r="AF92" s="112">
        <f t="shared" si="18"/>
        <v>2</v>
      </c>
      <c r="AG92" s="112">
        <f t="shared" si="19"/>
        <v>-2</v>
      </c>
      <c r="AH92" s="356">
        <f t="shared" si="20"/>
        <v>0</v>
      </c>
      <c r="AI92" s="112">
        <f t="shared" si="20"/>
        <v>0</v>
      </c>
      <c r="AJ92" s="112">
        <f t="shared" si="20"/>
        <v>0</v>
      </c>
      <c r="AK92" s="82"/>
      <c r="AL92" s="334"/>
      <c r="AM9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образованиезаочнаяКОГПОБУ "Слободской колледж педагогики и социальных отношений"</v>
      </c>
      <c r="AN92" s="337">
        <v>44</v>
      </c>
      <c r="AO92" s="338" t="b">
        <f t="shared" si="22"/>
        <v>0</v>
      </c>
      <c r="AP92" s="34"/>
      <c r="AQ92" s="338" t="b">
        <f t="shared" si="23"/>
        <v>1</v>
      </c>
      <c r="AR92" s="21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</row>
    <row r="93" spans="1:74" s="110" customFormat="1" ht="56.25" customHeight="1" x14ac:dyDescent="0.25">
      <c r="A93" s="353">
        <f t="shared" si="15"/>
        <v>80</v>
      </c>
      <c r="B93" s="230" t="s">
        <v>10</v>
      </c>
      <c r="C93" s="230" t="s">
        <v>15</v>
      </c>
      <c r="D93" s="230" t="s">
        <v>51</v>
      </c>
      <c r="E93" s="230" t="s">
        <v>16</v>
      </c>
      <c r="F93" s="230" t="s">
        <v>138</v>
      </c>
      <c r="G93" s="244">
        <v>77</v>
      </c>
      <c r="H93" s="244">
        <v>76</v>
      </c>
      <c r="I93" s="312">
        <v>67</v>
      </c>
      <c r="J93" s="335">
        <v>65</v>
      </c>
      <c r="K93" s="340">
        <v>65</v>
      </c>
      <c r="L93" s="314">
        <v>85</v>
      </c>
      <c r="M93" s="344">
        <f t="shared" si="16"/>
        <v>87</v>
      </c>
      <c r="N93" s="314">
        <v>76</v>
      </c>
      <c r="O93" s="249">
        <f t="shared" si="13"/>
        <v>76</v>
      </c>
      <c r="P93" s="249">
        <v>84</v>
      </c>
      <c r="Q93" s="249">
        <v>90</v>
      </c>
      <c r="R93" s="318"/>
      <c r="S93" s="115"/>
      <c r="T93" s="7">
        <f t="shared" si="14"/>
        <v>76.25</v>
      </c>
      <c r="U93" s="101">
        <f t="shared" si="12"/>
        <v>-0.25</v>
      </c>
      <c r="V93" s="82"/>
      <c r="W93" s="240">
        <v>77</v>
      </c>
      <c r="X93" s="240">
        <v>76</v>
      </c>
      <c r="Y93" s="240">
        <v>67</v>
      </c>
      <c r="Z93" s="240">
        <v>85</v>
      </c>
      <c r="AA93" s="240">
        <v>76</v>
      </c>
      <c r="AB93" s="240">
        <v>84</v>
      </c>
      <c r="AC93" s="240">
        <v>90</v>
      </c>
      <c r="AD93" s="112">
        <f t="shared" si="17"/>
        <v>0</v>
      </c>
      <c r="AE93" s="112">
        <f t="shared" si="17"/>
        <v>0</v>
      </c>
      <c r="AF93" s="112">
        <f t="shared" si="18"/>
        <v>-2</v>
      </c>
      <c r="AG93" s="112">
        <f t="shared" si="19"/>
        <v>2</v>
      </c>
      <c r="AH93" s="356">
        <f t="shared" si="20"/>
        <v>0</v>
      </c>
      <c r="AI93" s="112">
        <f t="shared" si="20"/>
        <v>0</v>
      </c>
      <c r="AJ93" s="112">
        <f t="shared" si="20"/>
        <v>0</v>
      </c>
      <c r="AK93" s="82"/>
      <c r="AL93" s="334"/>
      <c r="AM9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образование49.02.01 Физическая культураочнаяКОГПОБУ "Омутнинский колледж педагогики, экономики и права"</v>
      </c>
      <c r="AN93" s="337">
        <v>65</v>
      </c>
      <c r="AO93" s="338" t="b">
        <f t="shared" si="22"/>
        <v>0</v>
      </c>
      <c r="AP93" s="34"/>
      <c r="AQ93" s="338" t="b">
        <f t="shared" si="23"/>
        <v>1</v>
      </c>
      <c r="AR93" s="21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</row>
    <row r="94" spans="1:74" ht="45" customHeight="1" x14ac:dyDescent="0.25">
      <c r="A94" s="353">
        <f t="shared" si="15"/>
        <v>81</v>
      </c>
      <c r="B94" s="230" t="s">
        <v>10</v>
      </c>
      <c r="C94" s="230" t="s">
        <v>15</v>
      </c>
      <c r="D94" s="230" t="s">
        <v>50</v>
      </c>
      <c r="E94" s="230" t="s">
        <v>16</v>
      </c>
      <c r="F94" s="230" t="s">
        <v>136</v>
      </c>
      <c r="G94" s="244">
        <v>3</v>
      </c>
      <c r="H94" s="244">
        <v>4</v>
      </c>
      <c r="I94" s="312">
        <v>10</v>
      </c>
      <c r="J94" s="335">
        <v>5</v>
      </c>
      <c r="K94" s="340">
        <v>3</v>
      </c>
      <c r="L94" s="314">
        <v>23</v>
      </c>
      <c r="M94" s="344">
        <f t="shared" si="16"/>
        <v>30</v>
      </c>
      <c r="N94" s="314">
        <v>10</v>
      </c>
      <c r="O94" s="249">
        <f t="shared" si="13"/>
        <v>10</v>
      </c>
      <c r="P94" s="249">
        <v>10</v>
      </c>
      <c r="Q94" s="249">
        <v>10</v>
      </c>
      <c r="R94" s="318"/>
      <c r="S94" s="115"/>
      <c r="T94" s="7">
        <f t="shared" si="14"/>
        <v>10</v>
      </c>
      <c r="U94" s="101">
        <f t="shared" si="12"/>
        <v>0</v>
      </c>
      <c r="V94" s="3"/>
      <c r="W94" s="7">
        <v>3</v>
      </c>
      <c r="X94" s="7">
        <v>4</v>
      </c>
      <c r="Y94" s="7">
        <v>10</v>
      </c>
      <c r="Z94" s="7">
        <v>23</v>
      </c>
      <c r="AA94" s="7">
        <v>10</v>
      </c>
      <c r="AB94" s="7">
        <v>10</v>
      </c>
      <c r="AC94" s="7">
        <v>10</v>
      </c>
      <c r="AD94" s="112">
        <f t="shared" si="17"/>
        <v>0</v>
      </c>
      <c r="AE94" s="112">
        <f t="shared" si="17"/>
        <v>0</v>
      </c>
      <c r="AF94" s="112">
        <f t="shared" si="18"/>
        <v>-7</v>
      </c>
      <c r="AG94" s="112">
        <f t="shared" si="19"/>
        <v>7</v>
      </c>
      <c r="AH94" s="356">
        <f t="shared" si="20"/>
        <v>0</v>
      </c>
      <c r="AI94" s="112">
        <f t="shared" si="20"/>
        <v>0</v>
      </c>
      <c r="AJ94" s="112">
        <f t="shared" si="20"/>
        <v>0</v>
      </c>
      <c r="AK94" s="3"/>
      <c r="AL94" s="334"/>
      <c r="AM9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образованиеочнаяКОГПОАУ "Орловский колледж педагогики и профессиональных технологий"</v>
      </c>
      <c r="AN94" s="337">
        <v>5</v>
      </c>
      <c r="AO94" s="338" t="b">
        <f t="shared" si="22"/>
        <v>0</v>
      </c>
      <c r="AQ94" s="338" t="b">
        <f t="shared" si="23"/>
        <v>1</v>
      </c>
    </row>
    <row r="95" spans="1:74" ht="45" customHeight="1" x14ac:dyDescent="0.25">
      <c r="A95" s="353">
        <f t="shared" si="15"/>
        <v>82</v>
      </c>
      <c r="B95" s="230" t="s">
        <v>10</v>
      </c>
      <c r="C95" s="230" t="s">
        <v>15</v>
      </c>
      <c r="D95" s="230" t="s">
        <v>51</v>
      </c>
      <c r="E95" s="230" t="s">
        <v>16</v>
      </c>
      <c r="F95" s="230" t="s">
        <v>136</v>
      </c>
      <c r="G95" s="244">
        <v>80</v>
      </c>
      <c r="H95" s="244">
        <v>79</v>
      </c>
      <c r="I95" s="312">
        <v>66</v>
      </c>
      <c r="J95" s="335">
        <v>59</v>
      </c>
      <c r="K95" s="340">
        <v>59</v>
      </c>
      <c r="L95" s="314">
        <v>86</v>
      </c>
      <c r="M95" s="344">
        <f t="shared" si="16"/>
        <v>93</v>
      </c>
      <c r="N95" s="314">
        <v>78</v>
      </c>
      <c r="O95" s="249">
        <f t="shared" si="13"/>
        <v>78</v>
      </c>
      <c r="P95" s="249">
        <v>78</v>
      </c>
      <c r="Q95" s="249">
        <v>78</v>
      </c>
      <c r="R95" s="318"/>
      <c r="S95" s="115"/>
      <c r="T95" s="7">
        <f t="shared" si="14"/>
        <v>77.75</v>
      </c>
      <c r="U95" s="101">
        <f t="shared" si="12"/>
        <v>0.25</v>
      </c>
      <c r="V95" s="3"/>
      <c r="W95" s="7">
        <v>80</v>
      </c>
      <c r="X95" s="7">
        <v>79</v>
      </c>
      <c r="Y95" s="7">
        <v>66</v>
      </c>
      <c r="Z95" s="7">
        <v>86</v>
      </c>
      <c r="AA95" s="7">
        <v>78</v>
      </c>
      <c r="AB95" s="7">
        <v>78</v>
      </c>
      <c r="AC95" s="7">
        <v>78</v>
      </c>
      <c r="AD95" s="112">
        <f t="shared" si="17"/>
        <v>0</v>
      </c>
      <c r="AE95" s="112">
        <f t="shared" si="17"/>
        <v>0</v>
      </c>
      <c r="AF95" s="112">
        <f t="shared" si="18"/>
        <v>-7</v>
      </c>
      <c r="AG95" s="112">
        <f t="shared" si="19"/>
        <v>7</v>
      </c>
      <c r="AH95" s="356">
        <f t="shared" si="20"/>
        <v>0</v>
      </c>
      <c r="AI95" s="112">
        <f t="shared" si="20"/>
        <v>0</v>
      </c>
      <c r="AJ95" s="112">
        <f t="shared" si="20"/>
        <v>0</v>
      </c>
      <c r="AK95" s="3"/>
      <c r="AL95" s="334"/>
      <c r="AM9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образование49.02.01 Физическая культураочнаяКОГПОАУ "Орловский колледж педагогики и профессиональных технологий"</v>
      </c>
      <c r="AN95" s="337">
        <v>59</v>
      </c>
      <c r="AO95" s="338" t="b">
        <f t="shared" si="22"/>
        <v>0</v>
      </c>
      <c r="AQ95" s="338" t="b">
        <f t="shared" si="23"/>
        <v>1</v>
      </c>
    </row>
    <row r="96" spans="1:74" ht="56.25" customHeight="1" x14ac:dyDescent="0.25">
      <c r="A96" s="353">
        <f t="shared" si="15"/>
        <v>83</v>
      </c>
      <c r="B96" s="230" t="s">
        <v>10</v>
      </c>
      <c r="C96" s="230" t="s">
        <v>15</v>
      </c>
      <c r="D96" s="230" t="s">
        <v>51</v>
      </c>
      <c r="E96" s="230" t="s">
        <v>16</v>
      </c>
      <c r="F96" s="230" t="s">
        <v>137</v>
      </c>
      <c r="G96" s="244">
        <v>70</v>
      </c>
      <c r="H96" s="244">
        <v>69</v>
      </c>
      <c r="I96" s="312">
        <v>73</v>
      </c>
      <c r="J96" s="335">
        <v>49</v>
      </c>
      <c r="K96" s="340">
        <v>49</v>
      </c>
      <c r="L96" s="314">
        <v>80</v>
      </c>
      <c r="M96" s="344">
        <f t="shared" si="16"/>
        <v>104</v>
      </c>
      <c r="N96" s="314">
        <v>73</v>
      </c>
      <c r="O96" s="249">
        <f t="shared" si="13"/>
        <v>73</v>
      </c>
      <c r="P96" s="249">
        <v>82</v>
      </c>
      <c r="Q96" s="249">
        <v>95</v>
      </c>
      <c r="R96" s="318"/>
      <c r="S96" s="115"/>
      <c r="T96" s="7">
        <f t="shared" si="14"/>
        <v>73</v>
      </c>
      <c r="U96" s="101">
        <f t="shared" si="12"/>
        <v>0</v>
      </c>
      <c r="V96" s="3"/>
      <c r="W96" s="7">
        <v>70</v>
      </c>
      <c r="X96" s="7">
        <v>69</v>
      </c>
      <c r="Y96" s="7">
        <v>73</v>
      </c>
      <c r="Z96" s="7">
        <v>80</v>
      </c>
      <c r="AA96" s="7">
        <v>73</v>
      </c>
      <c r="AB96" s="7">
        <v>82</v>
      </c>
      <c r="AC96" s="7">
        <v>95</v>
      </c>
      <c r="AD96" s="112">
        <f t="shared" si="17"/>
        <v>0</v>
      </c>
      <c r="AE96" s="112">
        <f t="shared" si="17"/>
        <v>0</v>
      </c>
      <c r="AF96" s="112">
        <f t="shared" si="18"/>
        <v>-24</v>
      </c>
      <c r="AG96" s="112">
        <f t="shared" si="19"/>
        <v>24</v>
      </c>
      <c r="AH96" s="356">
        <f t="shared" si="20"/>
        <v>0</v>
      </c>
      <c r="AI96" s="112">
        <f t="shared" si="20"/>
        <v>0</v>
      </c>
      <c r="AJ96" s="112">
        <f t="shared" si="20"/>
        <v>0</v>
      </c>
      <c r="AK96" s="3"/>
      <c r="AL96" s="334"/>
      <c r="AM9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образование49.02.01 Физическая культураочнаяКОГПОБУ "Индустриально-педагогический колледж г. Советска"</v>
      </c>
      <c r="AN96" s="337">
        <v>49</v>
      </c>
      <c r="AO96" s="338" t="b">
        <f t="shared" si="22"/>
        <v>0</v>
      </c>
      <c r="AQ96" s="338" t="b">
        <f t="shared" si="23"/>
        <v>1</v>
      </c>
    </row>
    <row r="97" spans="1:43" ht="45" customHeight="1" x14ac:dyDescent="0.25">
      <c r="A97" s="353">
        <f t="shared" si="15"/>
        <v>84</v>
      </c>
      <c r="B97" s="230" t="s">
        <v>10</v>
      </c>
      <c r="C97" s="230" t="s">
        <v>15</v>
      </c>
      <c r="D97" s="230" t="s">
        <v>52</v>
      </c>
      <c r="E97" s="230" t="s">
        <v>16</v>
      </c>
      <c r="F97" s="230" t="s">
        <v>119</v>
      </c>
      <c r="G97" s="244">
        <v>75</v>
      </c>
      <c r="H97" s="244">
        <v>75</v>
      </c>
      <c r="I97" s="312">
        <v>46</v>
      </c>
      <c r="J97" s="335">
        <v>46</v>
      </c>
      <c r="K97" s="340">
        <v>46</v>
      </c>
      <c r="L97" s="314">
        <v>45</v>
      </c>
      <c r="M97" s="344">
        <f t="shared" si="16"/>
        <v>45</v>
      </c>
      <c r="N97" s="314">
        <v>60</v>
      </c>
      <c r="O97" s="249">
        <f t="shared" si="13"/>
        <v>60</v>
      </c>
      <c r="P97" s="249">
        <v>60</v>
      </c>
      <c r="Q97" s="249">
        <v>60</v>
      </c>
      <c r="R97" s="318"/>
      <c r="S97" s="115"/>
      <c r="T97" s="7">
        <f t="shared" si="14"/>
        <v>60.25</v>
      </c>
      <c r="U97" s="101">
        <f t="shared" si="12"/>
        <v>-0.25</v>
      </c>
      <c r="V97" s="3"/>
      <c r="W97" s="7">
        <v>75</v>
      </c>
      <c r="X97" s="7">
        <v>75</v>
      </c>
      <c r="Y97" s="7">
        <v>46</v>
      </c>
      <c r="Z97" s="7">
        <v>45</v>
      </c>
      <c r="AA97" s="7">
        <v>60</v>
      </c>
      <c r="AB97" s="7">
        <v>60</v>
      </c>
      <c r="AC97" s="7">
        <v>60</v>
      </c>
      <c r="AD97" s="112">
        <f t="shared" si="17"/>
        <v>0</v>
      </c>
      <c r="AE97" s="112">
        <f t="shared" si="17"/>
        <v>0</v>
      </c>
      <c r="AF97" s="112">
        <f t="shared" si="18"/>
        <v>0</v>
      </c>
      <c r="AG97" s="112">
        <f t="shared" si="19"/>
        <v>0</v>
      </c>
      <c r="AH97" s="356">
        <f t="shared" si="20"/>
        <v>0</v>
      </c>
      <c r="AI97" s="112">
        <f t="shared" si="20"/>
        <v>0</v>
      </c>
      <c r="AJ97" s="112">
        <f t="shared" si="20"/>
        <v>0</v>
      </c>
      <c r="AK97" s="3"/>
      <c r="AL97" s="334"/>
      <c r="AM9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образование35.02.08 Электрификация и автоматизация сельского хозяйстваочнаяКОГПОБУ "Кировский сельскохозяйственный техникум"</v>
      </c>
      <c r="AN97" s="337">
        <v>46</v>
      </c>
      <c r="AO97" s="338" t="b">
        <f t="shared" si="22"/>
        <v>0</v>
      </c>
      <c r="AQ97" s="338" t="b">
        <f t="shared" si="23"/>
        <v>1</v>
      </c>
    </row>
    <row r="98" spans="1:43" ht="45" customHeight="1" x14ac:dyDescent="0.25">
      <c r="A98" s="353">
        <f t="shared" si="15"/>
        <v>85</v>
      </c>
      <c r="B98" s="230" t="s">
        <v>10</v>
      </c>
      <c r="C98" s="230" t="s">
        <v>11</v>
      </c>
      <c r="D98" s="230" t="s">
        <v>692</v>
      </c>
      <c r="E98" s="230" t="s">
        <v>13</v>
      </c>
      <c r="F98" s="230" t="s">
        <v>119</v>
      </c>
      <c r="G98" s="244">
        <v>9</v>
      </c>
      <c r="H98" s="244">
        <v>9</v>
      </c>
      <c r="I98" s="312">
        <v>14</v>
      </c>
      <c r="J98" s="335">
        <v>14</v>
      </c>
      <c r="K98" s="340">
        <v>14</v>
      </c>
      <c r="L98" s="314">
        <v>25</v>
      </c>
      <c r="M98" s="344">
        <f t="shared" si="16"/>
        <v>25</v>
      </c>
      <c r="N98" s="314">
        <v>14</v>
      </c>
      <c r="O98" s="249">
        <f t="shared" si="13"/>
        <v>14</v>
      </c>
      <c r="P98" s="249">
        <v>14</v>
      </c>
      <c r="Q98" s="249">
        <v>14</v>
      </c>
      <c r="R98" s="318"/>
      <c r="S98" s="115"/>
      <c r="T98" s="7">
        <f t="shared" si="14"/>
        <v>14.25</v>
      </c>
      <c r="U98" s="101">
        <f t="shared" si="12"/>
        <v>-0.25</v>
      </c>
      <c r="V98" s="3"/>
      <c r="W98" s="7">
        <v>9</v>
      </c>
      <c r="X98" s="7">
        <v>9</v>
      </c>
      <c r="Y98" s="7">
        <v>14</v>
      </c>
      <c r="Z98" s="7">
        <v>25</v>
      </c>
      <c r="AA98" s="7">
        <v>14</v>
      </c>
      <c r="AB98" s="7">
        <v>14</v>
      </c>
      <c r="AC98" s="7">
        <v>14</v>
      </c>
      <c r="AD98" s="112">
        <f t="shared" si="17"/>
        <v>0</v>
      </c>
      <c r="AE98" s="112">
        <f t="shared" si="17"/>
        <v>0</v>
      </c>
      <c r="AF98" s="112">
        <f t="shared" si="18"/>
        <v>0</v>
      </c>
      <c r="AG98" s="112">
        <f t="shared" si="19"/>
        <v>0</v>
      </c>
      <c r="AH98" s="356">
        <f t="shared" si="20"/>
        <v>0</v>
      </c>
      <c r="AI98" s="112">
        <f t="shared" si="20"/>
        <v>0</v>
      </c>
      <c r="AJ98" s="112">
        <f t="shared" si="20"/>
        <v>0</v>
      </c>
      <c r="AK98" s="3"/>
      <c r="AL98" s="334"/>
      <c r="AM9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образование35.02.08 Электротехнические системы в агропромышленном комплексе (АПК) заочнаяКОГПОБУ "Кировский сельскохозяйственный техникум"</v>
      </c>
      <c r="AN98" s="337">
        <v>14</v>
      </c>
      <c r="AO98" s="338" t="b">
        <f t="shared" si="22"/>
        <v>0</v>
      </c>
      <c r="AQ98" s="338" t="b">
        <f t="shared" si="23"/>
        <v>1</v>
      </c>
    </row>
    <row r="99" spans="1:43" ht="45" customHeight="1" x14ac:dyDescent="0.25">
      <c r="A99" s="353">
        <f t="shared" si="15"/>
        <v>86</v>
      </c>
      <c r="B99" s="230" t="s">
        <v>10</v>
      </c>
      <c r="C99" s="230" t="s">
        <v>15</v>
      </c>
      <c r="D99" s="230" t="s">
        <v>52</v>
      </c>
      <c r="E99" s="230" t="s">
        <v>13</v>
      </c>
      <c r="F99" s="230" t="s">
        <v>117</v>
      </c>
      <c r="G99" s="244">
        <v>18</v>
      </c>
      <c r="H99" s="244">
        <v>18</v>
      </c>
      <c r="I99" s="312">
        <v>16</v>
      </c>
      <c r="J99" s="335">
        <v>20</v>
      </c>
      <c r="K99" s="340">
        <v>16</v>
      </c>
      <c r="L99" s="314">
        <v>11</v>
      </c>
      <c r="M99" s="344">
        <f t="shared" si="16"/>
        <v>11</v>
      </c>
      <c r="N99" s="314">
        <v>16</v>
      </c>
      <c r="O99" s="249">
        <f t="shared" si="13"/>
        <v>16</v>
      </c>
      <c r="P99" s="249">
        <v>16</v>
      </c>
      <c r="Q99" s="249">
        <v>16</v>
      </c>
      <c r="R99" s="318"/>
      <c r="S99" s="115"/>
      <c r="T99" s="7">
        <f t="shared" si="14"/>
        <v>15.75</v>
      </c>
      <c r="U99" s="101">
        <f t="shared" si="12"/>
        <v>0.25</v>
      </c>
      <c r="V99" s="3"/>
      <c r="W99" s="7">
        <v>18</v>
      </c>
      <c r="X99" s="7">
        <v>18</v>
      </c>
      <c r="Y99" s="7">
        <v>16</v>
      </c>
      <c r="Z99" s="7">
        <v>11</v>
      </c>
      <c r="AA99" s="7">
        <v>16</v>
      </c>
      <c r="AB99" s="7">
        <v>16</v>
      </c>
      <c r="AC99" s="7">
        <v>16</v>
      </c>
      <c r="AD99" s="112">
        <f t="shared" si="17"/>
        <v>0</v>
      </c>
      <c r="AE99" s="112">
        <f t="shared" si="17"/>
        <v>0</v>
      </c>
      <c r="AF99" s="112">
        <f t="shared" si="18"/>
        <v>0</v>
      </c>
      <c r="AG99" s="112">
        <f t="shared" si="19"/>
        <v>0</v>
      </c>
      <c r="AH99" s="356">
        <f t="shared" si="20"/>
        <v>0</v>
      </c>
      <c r="AI99" s="112">
        <f t="shared" si="20"/>
        <v>0</v>
      </c>
      <c r="AJ99" s="112">
        <f t="shared" si="20"/>
        <v>0</v>
      </c>
      <c r="AK99" s="3"/>
      <c r="AL99" s="334"/>
      <c r="AM9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образование35.02.08 Электрификация и автоматизация сельского хозяйствазаочнаяКОГПОБУ "Нолинский техникум механизации сельского хозяйства"</v>
      </c>
      <c r="AN99" s="337">
        <v>20</v>
      </c>
      <c r="AO99" s="338" t="b">
        <f t="shared" si="22"/>
        <v>0</v>
      </c>
      <c r="AQ99" s="338" t="b">
        <f t="shared" si="23"/>
        <v>1</v>
      </c>
    </row>
    <row r="100" spans="1:43" ht="45" customHeight="1" x14ac:dyDescent="0.25">
      <c r="A100" s="353">
        <f t="shared" si="15"/>
        <v>87</v>
      </c>
      <c r="B100" s="230" t="s">
        <v>10</v>
      </c>
      <c r="C100" s="230" t="s">
        <v>15</v>
      </c>
      <c r="D100" s="230" t="s">
        <v>55</v>
      </c>
      <c r="E100" s="230" t="s">
        <v>16</v>
      </c>
      <c r="F100" s="230" t="s">
        <v>144</v>
      </c>
      <c r="G100" s="244">
        <v>98</v>
      </c>
      <c r="H100" s="244">
        <v>100</v>
      </c>
      <c r="I100" s="312">
        <v>86</v>
      </c>
      <c r="J100" s="335">
        <v>93</v>
      </c>
      <c r="K100" s="340">
        <v>93</v>
      </c>
      <c r="L100" s="314">
        <v>113</v>
      </c>
      <c r="M100" s="344">
        <f t="shared" si="16"/>
        <v>106</v>
      </c>
      <c r="N100" s="314">
        <v>99</v>
      </c>
      <c r="O100" s="249">
        <f t="shared" si="13"/>
        <v>99</v>
      </c>
      <c r="P100" s="249">
        <v>99</v>
      </c>
      <c r="Q100" s="249">
        <v>99</v>
      </c>
      <c r="R100" s="318"/>
      <c r="S100" s="115"/>
      <c r="T100" s="7">
        <f t="shared" si="14"/>
        <v>99.25</v>
      </c>
      <c r="U100" s="101">
        <f t="shared" si="12"/>
        <v>-0.25</v>
      </c>
      <c r="V100" s="3"/>
      <c r="W100" s="7">
        <v>98</v>
      </c>
      <c r="X100" s="7">
        <v>100</v>
      </c>
      <c r="Y100" s="7">
        <v>86</v>
      </c>
      <c r="Z100" s="7">
        <v>113</v>
      </c>
      <c r="AA100" s="7">
        <v>99</v>
      </c>
      <c r="AB100" s="7">
        <v>99</v>
      </c>
      <c r="AC100" s="7">
        <v>99</v>
      </c>
      <c r="AD100" s="112">
        <f t="shared" si="17"/>
        <v>0</v>
      </c>
      <c r="AE100" s="112">
        <f t="shared" si="17"/>
        <v>0</v>
      </c>
      <c r="AF100" s="112">
        <f t="shared" si="18"/>
        <v>7</v>
      </c>
      <c r="AG100" s="112">
        <f t="shared" si="19"/>
        <v>-7</v>
      </c>
      <c r="AH100" s="356">
        <f t="shared" si="20"/>
        <v>0</v>
      </c>
      <c r="AI100" s="112">
        <f t="shared" si="20"/>
        <v>0</v>
      </c>
      <c r="AJ100" s="112">
        <f t="shared" si="20"/>
        <v>0</v>
      </c>
      <c r="AK100" s="3"/>
      <c r="AL100" s="334"/>
      <c r="AM10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образование08.02.01 Строительство и эксплуатация зданий и сооруженийочнаяКОГПОБУ "Кировский многопрофильный техникум"</v>
      </c>
      <c r="AN100" s="337">
        <v>93</v>
      </c>
      <c r="AO100" s="338" t="b">
        <f t="shared" si="22"/>
        <v>0</v>
      </c>
      <c r="AQ100" s="338" t="b">
        <f t="shared" si="23"/>
        <v>1</v>
      </c>
    </row>
    <row r="101" spans="1:43" ht="45" customHeight="1" x14ac:dyDescent="0.25">
      <c r="A101" s="353">
        <f t="shared" si="15"/>
        <v>88</v>
      </c>
      <c r="B101" s="230" t="s">
        <v>10</v>
      </c>
      <c r="C101" s="230" t="s">
        <v>15</v>
      </c>
      <c r="D101" s="230" t="s">
        <v>55</v>
      </c>
      <c r="E101" s="230" t="s">
        <v>16</v>
      </c>
      <c r="F101" s="230" t="s">
        <v>117</v>
      </c>
      <c r="G101" s="244">
        <v>1</v>
      </c>
      <c r="H101" s="244">
        <v>1</v>
      </c>
      <c r="I101" s="312">
        <v>0</v>
      </c>
      <c r="J101" s="335">
        <v>1</v>
      </c>
      <c r="K101" s="340">
        <v>1</v>
      </c>
      <c r="L101" s="314">
        <v>0</v>
      </c>
      <c r="M101" s="344">
        <v>0</v>
      </c>
      <c r="N101" s="314">
        <v>1</v>
      </c>
      <c r="O101" s="249">
        <f t="shared" si="13"/>
        <v>1</v>
      </c>
      <c r="P101" s="249">
        <v>1</v>
      </c>
      <c r="Q101" s="249">
        <v>1</v>
      </c>
      <c r="R101" s="318"/>
      <c r="S101" s="115"/>
      <c r="T101" s="7">
        <f t="shared" si="14"/>
        <v>0.75</v>
      </c>
      <c r="U101" s="101">
        <f t="shared" si="12"/>
        <v>0.25</v>
      </c>
      <c r="V101" s="3"/>
      <c r="W101" s="7">
        <v>1</v>
      </c>
      <c r="X101" s="7">
        <v>1</v>
      </c>
      <c r="Y101" s="7">
        <v>0</v>
      </c>
      <c r="Z101" s="7">
        <v>0</v>
      </c>
      <c r="AA101" s="7">
        <v>1</v>
      </c>
      <c r="AB101" s="7">
        <v>1</v>
      </c>
      <c r="AC101" s="7">
        <v>1</v>
      </c>
      <c r="AD101" s="112">
        <f t="shared" si="17"/>
        <v>0</v>
      </c>
      <c r="AE101" s="112">
        <f t="shared" si="17"/>
        <v>0</v>
      </c>
      <c r="AF101" s="112">
        <f t="shared" si="18"/>
        <v>1</v>
      </c>
      <c r="AG101" s="112">
        <f t="shared" si="19"/>
        <v>0</v>
      </c>
      <c r="AH101" s="356">
        <f t="shared" si="20"/>
        <v>0</v>
      </c>
      <c r="AI101" s="112">
        <f t="shared" si="20"/>
        <v>0</v>
      </c>
      <c r="AJ101" s="112">
        <f t="shared" si="20"/>
        <v>0</v>
      </c>
      <c r="AK101" s="3"/>
      <c r="AL101" s="334"/>
      <c r="AM10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образование08.02.01 Строительство и эксплуатация зданий и сооруженийочнаяКОГПОБУ "Нолинский техникум механизации сельского хозяйства"</v>
      </c>
      <c r="AN101" s="337">
        <v>1</v>
      </c>
      <c r="AO101" s="338" t="b">
        <f t="shared" si="22"/>
        <v>0</v>
      </c>
      <c r="AQ101" s="338" t="b">
        <f t="shared" si="23"/>
        <v>1</v>
      </c>
    </row>
    <row r="102" spans="1:43" ht="45" customHeight="1" x14ac:dyDescent="0.25">
      <c r="A102" s="353">
        <f t="shared" si="15"/>
        <v>89</v>
      </c>
      <c r="B102" s="230" t="s">
        <v>10</v>
      </c>
      <c r="C102" s="230" t="s">
        <v>11</v>
      </c>
      <c r="D102" s="230" t="s">
        <v>12</v>
      </c>
      <c r="E102" s="230" t="s">
        <v>13</v>
      </c>
      <c r="F102" s="230" t="s">
        <v>120</v>
      </c>
      <c r="G102" s="244">
        <v>70</v>
      </c>
      <c r="H102" s="244">
        <v>67</v>
      </c>
      <c r="I102" s="312">
        <v>47</v>
      </c>
      <c r="J102" s="335">
        <v>49</v>
      </c>
      <c r="K102" s="340">
        <v>49</v>
      </c>
      <c r="L102" s="314">
        <v>51</v>
      </c>
      <c r="M102" s="344">
        <f t="shared" si="16"/>
        <v>49</v>
      </c>
      <c r="N102" s="314">
        <v>59</v>
      </c>
      <c r="O102" s="249">
        <f t="shared" si="13"/>
        <v>59</v>
      </c>
      <c r="P102" s="249">
        <v>59</v>
      </c>
      <c r="Q102" s="249">
        <v>59</v>
      </c>
      <c r="R102" s="318"/>
      <c r="S102" s="115"/>
      <c r="T102" s="7">
        <f t="shared" si="14"/>
        <v>58.75</v>
      </c>
      <c r="U102" s="101">
        <f t="shared" si="12"/>
        <v>0.25</v>
      </c>
      <c r="V102" s="3"/>
      <c r="W102" s="7">
        <v>70</v>
      </c>
      <c r="X102" s="7">
        <v>67</v>
      </c>
      <c r="Y102" s="7">
        <v>47</v>
      </c>
      <c r="Z102" s="7">
        <v>51</v>
      </c>
      <c r="AA102" s="7">
        <v>59</v>
      </c>
      <c r="AB102" s="7">
        <v>59</v>
      </c>
      <c r="AC102" s="7">
        <v>59</v>
      </c>
      <c r="AD102" s="112">
        <f t="shared" si="17"/>
        <v>0</v>
      </c>
      <c r="AE102" s="112">
        <f t="shared" si="17"/>
        <v>0</v>
      </c>
      <c r="AF102" s="112">
        <f t="shared" si="18"/>
        <v>2</v>
      </c>
      <c r="AG102" s="112">
        <f t="shared" si="19"/>
        <v>-2</v>
      </c>
      <c r="AH102" s="356">
        <f t="shared" si="20"/>
        <v>0</v>
      </c>
      <c r="AI102" s="112">
        <f t="shared" si="20"/>
        <v>0</v>
      </c>
      <c r="AJ102" s="112">
        <f t="shared" si="20"/>
        <v>0</v>
      </c>
      <c r="AK102" s="3"/>
      <c r="AL102" s="334"/>
      <c r="AM10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образование08.02.08 Монтаж и эксплуатация оборудования и систем газоснабжениязаочнаяКОГПОАУ "Савальский политехнический техникум"</v>
      </c>
      <c r="AN102" s="337">
        <v>49</v>
      </c>
      <c r="AO102" s="338" t="b">
        <f t="shared" si="22"/>
        <v>0</v>
      </c>
      <c r="AQ102" s="338" t="b">
        <f t="shared" si="23"/>
        <v>1</v>
      </c>
    </row>
    <row r="103" spans="1:43" ht="56.25" customHeight="1" x14ac:dyDescent="0.25">
      <c r="A103" s="353">
        <f t="shared" si="15"/>
        <v>90</v>
      </c>
      <c r="B103" s="230" t="s">
        <v>10</v>
      </c>
      <c r="C103" s="230" t="s">
        <v>11</v>
      </c>
      <c r="D103" s="230" t="s">
        <v>56</v>
      </c>
      <c r="E103" s="230" t="s">
        <v>13</v>
      </c>
      <c r="F103" s="230" t="s">
        <v>118</v>
      </c>
      <c r="G103" s="244">
        <v>27</v>
      </c>
      <c r="H103" s="244">
        <v>21</v>
      </c>
      <c r="I103" s="312">
        <v>14</v>
      </c>
      <c r="J103" s="335">
        <v>13</v>
      </c>
      <c r="K103" s="340">
        <v>13</v>
      </c>
      <c r="L103" s="314">
        <v>18</v>
      </c>
      <c r="M103" s="344">
        <f t="shared" si="16"/>
        <v>19</v>
      </c>
      <c r="N103" s="314">
        <v>20</v>
      </c>
      <c r="O103" s="249">
        <f t="shared" si="13"/>
        <v>20</v>
      </c>
      <c r="P103" s="249">
        <v>20</v>
      </c>
      <c r="Q103" s="249">
        <v>20</v>
      </c>
      <c r="R103" s="318"/>
      <c r="S103" s="115"/>
      <c r="T103" s="7">
        <f t="shared" si="14"/>
        <v>20</v>
      </c>
      <c r="U103" s="101">
        <f t="shared" si="12"/>
        <v>0</v>
      </c>
      <c r="V103" s="3"/>
      <c r="W103" s="7">
        <v>27</v>
      </c>
      <c r="X103" s="7">
        <v>21</v>
      </c>
      <c r="Y103" s="7">
        <v>14</v>
      </c>
      <c r="Z103" s="7">
        <v>18</v>
      </c>
      <c r="AA103" s="7">
        <v>20</v>
      </c>
      <c r="AB103" s="7">
        <v>20</v>
      </c>
      <c r="AC103" s="7">
        <v>20</v>
      </c>
      <c r="AD103" s="112">
        <f t="shared" si="17"/>
        <v>0</v>
      </c>
      <c r="AE103" s="112">
        <f t="shared" si="17"/>
        <v>0</v>
      </c>
      <c r="AF103" s="112">
        <f t="shared" si="18"/>
        <v>-1</v>
      </c>
      <c r="AG103" s="112">
        <f t="shared" si="19"/>
        <v>1</v>
      </c>
      <c r="AH103" s="356">
        <f t="shared" si="20"/>
        <v>0</v>
      </c>
      <c r="AI103" s="112">
        <f t="shared" si="20"/>
        <v>0</v>
      </c>
      <c r="AJ103" s="112">
        <f t="shared" si="20"/>
        <v>0</v>
      </c>
      <c r="AK103" s="3"/>
      <c r="AL103" s="334"/>
      <c r="AM10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образование23.02.05 Эксплуатация транспортного электрооборудования и автоматики (по видам транспорта, за исключением водного)заочнаяКОГПОАУ "Колледж промышленности и автомобильного сервиса"</v>
      </c>
      <c r="AN103" s="337">
        <v>13</v>
      </c>
      <c r="AO103" s="338" t="b">
        <f t="shared" si="22"/>
        <v>0</v>
      </c>
      <c r="AQ103" s="338" t="b">
        <f t="shared" si="23"/>
        <v>1</v>
      </c>
    </row>
    <row r="104" spans="1:43" ht="45" customHeight="1" x14ac:dyDescent="0.25">
      <c r="A104" s="353">
        <f t="shared" si="15"/>
        <v>91</v>
      </c>
      <c r="B104" s="230" t="s">
        <v>10</v>
      </c>
      <c r="C104" s="230" t="s">
        <v>15</v>
      </c>
      <c r="D104" s="230" t="s">
        <v>56</v>
      </c>
      <c r="E104" s="230" t="s">
        <v>16</v>
      </c>
      <c r="F104" s="230" t="s">
        <v>118</v>
      </c>
      <c r="G104" s="244">
        <v>26</v>
      </c>
      <c r="H104" s="244">
        <v>26</v>
      </c>
      <c r="I104" s="312">
        <v>0</v>
      </c>
      <c r="J104" s="335">
        <v>0</v>
      </c>
      <c r="K104" s="340">
        <v>0</v>
      </c>
      <c r="L104" s="314">
        <v>0</v>
      </c>
      <c r="M104" s="344">
        <f t="shared" si="16"/>
        <v>0</v>
      </c>
      <c r="N104" s="314">
        <v>13</v>
      </c>
      <c r="O104" s="249">
        <f t="shared" si="13"/>
        <v>13</v>
      </c>
      <c r="P104" s="249">
        <v>0</v>
      </c>
      <c r="Q104" s="249">
        <v>0</v>
      </c>
      <c r="R104" s="318"/>
      <c r="S104" s="115"/>
      <c r="T104" s="7">
        <f t="shared" si="14"/>
        <v>13</v>
      </c>
      <c r="U104" s="101">
        <f t="shared" si="12"/>
        <v>0</v>
      </c>
      <c r="V104" s="3"/>
      <c r="W104" s="7">
        <v>26</v>
      </c>
      <c r="X104" s="7">
        <v>26</v>
      </c>
      <c r="Y104" s="7">
        <v>0</v>
      </c>
      <c r="Z104" s="7">
        <v>0</v>
      </c>
      <c r="AA104" s="7">
        <v>13</v>
      </c>
      <c r="AB104" s="7">
        <v>0</v>
      </c>
      <c r="AC104" s="7">
        <v>0</v>
      </c>
      <c r="AD104" s="112">
        <f t="shared" si="17"/>
        <v>0</v>
      </c>
      <c r="AE104" s="112">
        <f t="shared" si="17"/>
        <v>0</v>
      </c>
      <c r="AF104" s="112">
        <f t="shared" si="18"/>
        <v>0</v>
      </c>
      <c r="AG104" s="112">
        <f t="shared" si="19"/>
        <v>0</v>
      </c>
      <c r="AH104" s="356">
        <f t="shared" si="20"/>
        <v>0</v>
      </c>
      <c r="AI104" s="112">
        <f t="shared" si="20"/>
        <v>0</v>
      </c>
      <c r="AJ104" s="112">
        <f t="shared" si="20"/>
        <v>0</v>
      </c>
      <c r="AK104" s="3"/>
      <c r="AL104" s="334"/>
      <c r="AM10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образование23.02.05 Эксплуатация транспортного электрооборудования и автоматики (по видам транспорта, за исключением водного)очнаяКОГПОАУ "Колледж промышленности и автомобильного сервиса"</v>
      </c>
      <c r="AN104" s="337">
        <v>0</v>
      </c>
      <c r="AO104" s="338" t="b">
        <f t="shared" si="22"/>
        <v>0</v>
      </c>
      <c r="AQ104" s="338" t="b">
        <f t="shared" si="23"/>
        <v>1</v>
      </c>
    </row>
    <row r="105" spans="1:43" ht="45" customHeight="1" x14ac:dyDescent="0.25">
      <c r="A105" s="353">
        <f t="shared" si="15"/>
        <v>92</v>
      </c>
      <c r="B105" s="230" t="s">
        <v>10</v>
      </c>
      <c r="C105" s="230" t="s">
        <v>15</v>
      </c>
      <c r="D105" s="230" t="s">
        <v>44</v>
      </c>
      <c r="E105" s="230" t="s">
        <v>16</v>
      </c>
      <c r="F105" s="230" t="s">
        <v>131</v>
      </c>
      <c r="G105" s="244">
        <v>0</v>
      </c>
      <c r="H105" s="244">
        <v>0</v>
      </c>
      <c r="I105" s="312">
        <v>8</v>
      </c>
      <c r="J105" s="335">
        <v>9</v>
      </c>
      <c r="K105" s="340">
        <v>9</v>
      </c>
      <c r="L105" s="314">
        <v>25</v>
      </c>
      <c r="M105" s="344">
        <f t="shared" si="16"/>
        <v>24</v>
      </c>
      <c r="N105" s="314">
        <v>8</v>
      </c>
      <c r="O105" s="249">
        <f t="shared" si="13"/>
        <v>8</v>
      </c>
      <c r="P105" s="249">
        <v>8</v>
      </c>
      <c r="Q105" s="249">
        <v>8</v>
      </c>
      <c r="R105" s="318"/>
      <c r="S105" s="115"/>
      <c r="T105" s="7">
        <f t="shared" si="14"/>
        <v>8.25</v>
      </c>
      <c r="U105" s="101">
        <f t="shared" si="12"/>
        <v>-0.25</v>
      </c>
      <c r="V105" s="3"/>
      <c r="W105" s="7">
        <v>0</v>
      </c>
      <c r="X105" s="7">
        <v>0</v>
      </c>
      <c r="Y105" s="7">
        <v>8</v>
      </c>
      <c r="Z105" s="7">
        <v>25</v>
      </c>
      <c r="AA105" s="7">
        <v>8</v>
      </c>
      <c r="AB105" s="7">
        <v>8</v>
      </c>
      <c r="AC105" s="7">
        <v>8</v>
      </c>
      <c r="AD105" s="112">
        <f t="shared" si="17"/>
        <v>0</v>
      </c>
      <c r="AE105" s="112">
        <f t="shared" si="17"/>
        <v>0</v>
      </c>
      <c r="AF105" s="112">
        <f t="shared" si="18"/>
        <v>1</v>
      </c>
      <c r="AG105" s="112">
        <f t="shared" si="19"/>
        <v>-1</v>
      </c>
      <c r="AH105" s="356">
        <f t="shared" si="20"/>
        <v>0</v>
      </c>
      <c r="AI105" s="112">
        <f t="shared" si="20"/>
        <v>0</v>
      </c>
      <c r="AJ105" s="112">
        <f t="shared" si="20"/>
        <v>0</v>
      </c>
      <c r="AK105" s="3" t="s">
        <v>727</v>
      </c>
      <c r="AL105" s="334"/>
      <c r="AM10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образование40.02.02 Правоохранительная деятельностьочнаяКОГПОБУ "Орлово-Вятский сельскохозяйственный колледж"</v>
      </c>
      <c r="AN105" s="337">
        <v>9</v>
      </c>
      <c r="AO105" s="338" t="b">
        <f>AL105=AM105</f>
        <v>0</v>
      </c>
      <c r="AQ105" s="338" t="b">
        <f t="shared" si="23"/>
        <v>1</v>
      </c>
    </row>
    <row r="106" spans="1:43" ht="45" customHeight="1" x14ac:dyDescent="0.25">
      <c r="A106" s="353">
        <f t="shared" si="15"/>
        <v>93</v>
      </c>
      <c r="B106" s="230" t="s">
        <v>10</v>
      </c>
      <c r="C106" s="230" t="s">
        <v>11</v>
      </c>
      <c r="D106" s="230" t="s">
        <v>101</v>
      </c>
      <c r="E106" s="230" t="s">
        <v>13</v>
      </c>
      <c r="F106" s="230" t="s">
        <v>131</v>
      </c>
      <c r="G106" s="244">
        <v>40</v>
      </c>
      <c r="H106" s="244">
        <v>40</v>
      </c>
      <c r="I106" s="312">
        <v>37</v>
      </c>
      <c r="J106" s="335">
        <v>40</v>
      </c>
      <c r="K106" s="340">
        <v>40</v>
      </c>
      <c r="L106" s="314">
        <v>31</v>
      </c>
      <c r="M106" s="344">
        <f t="shared" si="16"/>
        <v>28</v>
      </c>
      <c r="N106" s="314">
        <v>37</v>
      </c>
      <c r="O106" s="249">
        <f t="shared" si="13"/>
        <v>37</v>
      </c>
      <c r="P106" s="249">
        <v>37</v>
      </c>
      <c r="Q106" s="249">
        <v>37</v>
      </c>
      <c r="R106" s="318"/>
      <c r="S106" s="115"/>
      <c r="T106" s="7">
        <f t="shared" si="14"/>
        <v>37</v>
      </c>
      <c r="U106" s="101">
        <f t="shared" si="12"/>
        <v>0</v>
      </c>
      <c r="V106" s="3"/>
      <c r="W106" s="7">
        <v>40</v>
      </c>
      <c r="X106" s="7">
        <v>40</v>
      </c>
      <c r="Y106" s="7">
        <v>37</v>
      </c>
      <c r="Z106" s="7">
        <v>31</v>
      </c>
      <c r="AA106" s="7">
        <v>37</v>
      </c>
      <c r="AB106" s="7">
        <v>37</v>
      </c>
      <c r="AC106" s="7">
        <v>37</v>
      </c>
      <c r="AD106" s="112">
        <f t="shared" si="17"/>
        <v>0</v>
      </c>
      <c r="AE106" s="112">
        <f t="shared" si="17"/>
        <v>0</v>
      </c>
      <c r="AF106" s="112">
        <f t="shared" si="18"/>
        <v>3</v>
      </c>
      <c r="AG106" s="112">
        <f t="shared" si="19"/>
        <v>-3</v>
      </c>
      <c r="AH106" s="356">
        <f t="shared" si="20"/>
        <v>0</v>
      </c>
      <c r="AI106" s="112">
        <f t="shared" si="20"/>
        <v>0</v>
      </c>
      <c r="AJ106" s="112">
        <f t="shared" si="20"/>
        <v>0</v>
      </c>
      <c r="AK106" s="3"/>
      <c r="AL106" s="334"/>
      <c r="AM10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образование43.02.15 Поварское и кондитерское делозаочнаяКОГПОБУ "Орлово-Вятский сельскохозяйственный колледж"</v>
      </c>
      <c r="AN106" s="337">
        <v>40</v>
      </c>
      <c r="AO106" s="338" t="b">
        <f t="shared" si="22"/>
        <v>0</v>
      </c>
      <c r="AQ106" s="338" t="b">
        <f t="shared" si="23"/>
        <v>1</v>
      </c>
    </row>
    <row r="107" spans="1:43" ht="56.25" customHeight="1" x14ac:dyDescent="0.25">
      <c r="A107" s="353">
        <f t="shared" si="15"/>
        <v>94</v>
      </c>
      <c r="B107" s="230" t="s">
        <v>10</v>
      </c>
      <c r="C107" s="230" t="s">
        <v>15</v>
      </c>
      <c r="D107" s="230" t="s">
        <v>693</v>
      </c>
      <c r="E107" s="230" t="s">
        <v>16</v>
      </c>
      <c r="F107" s="230" t="s">
        <v>123</v>
      </c>
      <c r="G107" s="244">
        <v>0</v>
      </c>
      <c r="H107" s="244">
        <v>0</v>
      </c>
      <c r="I107" s="312">
        <v>8</v>
      </c>
      <c r="J107" s="335">
        <v>9</v>
      </c>
      <c r="K107" s="340">
        <v>9</v>
      </c>
      <c r="L107" s="314">
        <v>25</v>
      </c>
      <c r="M107" s="344">
        <f t="shared" si="16"/>
        <v>24</v>
      </c>
      <c r="N107" s="314">
        <v>8</v>
      </c>
      <c r="O107" s="249">
        <f t="shared" si="13"/>
        <v>8</v>
      </c>
      <c r="P107" s="249">
        <v>50</v>
      </c>
      <c r="Q107" s="249">
        <v>50</v>
      </c>
      <c r="R107" s="318"/>
      <c r="S107" s="115"/>
      <c r="T107" s="7">
        <f t="shared" si="14"/>
        <v>8.25</v>
      </c>
      <c r="U107" s="101">
        <f t="shared" si="12"/>
        <v>-0.25</v>
      </c>
      <c r="V107" s="3"/>
      <c r="W107" s="7">
        <v>0</v>
      </c>
      <c r="X107" s="7">
        <v>0</v>
      </c>
      <c r="Y107" s="7">
        <v>8</v>
      </c>
      <c r="Z107" s="7">
        <v>25</v>
      </c>
      <c r="AA107" s="7">
        <v>8</v>
      </c>
      <c r="AB107" s="7">
        <v>50</v>
      </c>
      <c r="AC107" s="7">
        <v>50</v>
      </c>
      <c r="AD107" s="112">
        <f t="shared" si="17"/>
        <v>0</v>
      </c>
      <c r="AE107" s="112">
        <f t="shared" si="17"/>
        <v>0</v>
      </c>
      <c r="AF107" s="112">
        <f t="shared" si="18"/>
        <v>1</v>
      </c>
      <c r="AG107" s="112">
        <f t="shared" si="19"/>
        <v>-1</v>
      </c>
      <c r="AH107" s="356">
        <f t="shared" si="20"/>
        <v>0</v>
      </c>
      <c r="AI107" s="112">
        <f t="shared" si="20"/>
        <v>0</v>
      </c>
      <c r="AJ107" s="112">
        <f t="shared" si="20"/>
        <v>0</v>
      </c>
      <c r="AK107" s="3"/>
      <c r="AL107" s="334"/>
      <c r="AM10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образование25.02.08 Эксплуатация беспилотных авиационных систем очнаяКОГПОБУ "Кировский авиационный техникум"</v>
      </c>
      <c r="AN107" s="337">
        <v>9</v>
      </c>
      <c r="AO107" s="338" t="b">
        <f t="shared" si="22"/>
        <v>0</v>
      </c>
      <c r="AQ107" s="338" t="b">
        <f t="shared" si="23"/>
        <v>1</v>
      </c>
    </row>
    <row r="108" spans="1:43" ht="56.25" customHeight="1" x14ac:dyDescent="0.25">
      <c r="A108" s="353">
        <f t="shared" si="15"/>
        <v>95</v>
      </c>
      <c r="B108" s="230" t="s">
        <v>10</v>
      </c>
      <c r="C108" s="230" t="s">
        <v>11</v>
      </c>
      <c r="D108" s="230" t="s">
        <v>19</v>
      </c>
      <c r="E108" s="230" t="s">
        <v>13</v>
      </c>
      <c r="F108" s="230" t="s">
        <v>126</v>
      </c>
      <c r="G108" s="244">
        <v>37</v>
      </c>
      <c r="H108" s="244">
        <v>36</v>
      </c>
      <c r="I108" s="312">
        <v>25</v>
      </c>
      <c r="J108" s="335">
        <v>25</v>
      </c>
      <c r="K108" s="340">
        <v>25</v>
      </c>
      <c r="L108" s="314">
        <v>40</v>
      </c>
      <c r="M108" s="344">
        <f t="shared" si="16"/>
        <v>40</v>
      </c>
      <c r="N108" s="314">
        <v>35</v>
      </c>
      <c r="O108" s="249">
        <f t="shared" si="13"/>
        <v>35</v>
      </c>
      <c r="P108" s="249">
        <v>35</v>
      </c>
      <c r="Q108" s="249">
        <v>35</v>
      </c>
      <c r="R108" s="318"/>
      <c r="S108" s="115"/>
      <c r="T108" s="7">
        <f t="shared" si="14"/>
        <v>34.5</v>
      </c>
      <c r="U108" s="101">
        <f t="shared" si="12"/>
        <v>0.5</v>
      </c>
      <c r="V108" s="3"/>
      <c r="W108" s="7">
        <v>37</v>
      </c>
      <c r="X108" s="7">
        <v>36</v>
      </c>
      <c r="Y108" s="7">
        <v>25</v>
      </c>
      <c r="Z108" s="7">
        <v>40</v>
      </c>
      <c r="AA108" s="7">
        <v>35</v>
      </c>
      <c r="AB108" s="7">
        <v>35</v>
      </c>
      <c r="AC108" s="7">
        <v>35</v>
      </c>
      <c r="AD108" s="112">
        <f t="shared" si="17"/>
        <v>0</v>
      </c>
      <c r="AE108" s="112">
        <f t="shared" si="17"/>
        <v>0</v>
      </c>
      <c r="AF108" s="112">
        <f t="shared" si="18"/>
        <v>0</v>
      </c>
      <c r="AG108" s="112">
        <f t="shared" si="19"/>
        <v>0</v>
      </c>
      <c r="AH108" s="356">
        <f t="shared" si="20"/>
        <v>0</v>
      </c>
      <c r="AI108" s="112">
        <f t="shared" si="20"/>
        <v>0</v>
      </c>
      <c r="AJ108" s="112">
        <f t="shared" si="20"/>
        <v>0</v>
      </c>
      <c r="AK108" s="3"/>
      <c r="AL108" s="334"/>
      <c r="AM10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отраслям)заочнаяКОГПОАУ "Вятский электромашиностроительный техникум"</v>
      </c>
      <c r="AN108" s="337">
        <v>25</v>
      </c>
      <c r="AO108" s="338" t="b">
        <f t="shared" si="22"/>
        <v>0</v>
      </c>
      <c r="AQ108" s="338" t="b">
        <f t="shared" si="23"/>
        <v>1</v>
      </c>
    </row>
    <row r="109" spans="1:43" ht="56.25" customHeight="1" x14ac:dyDescent="0.25">
      <c r="A109" s="353">
        <f t="shared" si="15"/>
        <v>96</v>
      </c>
      <c r="B109" s="230" t="s">
        <v>10</v>
      </c>
      <c r="C109" s="230" t="s">
        <v>11</v>
      </c>
      <c r="D109" s="230" t="s">
        <v>19</v>
      </c>
      <c r="E109" s="230" t="s">
        <v>13</v>
      </c>
      <c r="F109" s="230" t="s">
        <v>123</v>
      </c>
      <c r="G109" s="244">
        <v>45</v>
      </c>
      <c r="H109" s="244">
        <v>43</v>
      </c>
      <c r="I109" s="312">
        <v>38</v>
      </c>
      <c r="J109" s="335">
        <v>30</v>
      </c>
      <c r="K109" s="340">
        <v>30</v>
      </c>
      <c r="L109" s="314">
        <v>50</v>
      </c>
      <c r="M109" s="344">
        <f t="shared" si="16"/>
        <v>58</v>
      </c>
      <c r="N109" s="314">
        <v>44</v>
      </c>
      <c r="O109" s="249">
        <f t="shared" si="13"/>
        <v>44</v>
      </c>
      <c r="P109" s="249">
        <v>44</v>
      </c>
      <c r="Q109" s="249">
        <v>44</v>
      </c>
      <c r="R109" s="318"/>
      <c r="S109" s="115"/>
      <c r="T109" s="7">
        <f t="shared" si="14"/>
        <v>44</v>
      </c>
      <c r="U109" s="101">
        <f t="shared" si="12"/>
        <v>0</v>
      </c>
      <c r="V109" s="3"/>
      <c r="W109" s="7">
        <v>45</v>
      </c>
      <c r="X109" s="7">
        <v>43</v>
      </c>
      <c r="Y109" s="7">
        <v>38</v>
      </c>
      <c r="Z109" s="7">
        <v>50</v>
      </c>
      <c r="AA109" s="7">
        <v>44</v>
      </c>
      <c r="AB109" s="7">
        <v>44</v>
      </c>
      <c r="AC109" s="7">
        <v>44</v>
      </c>
      <c r="AD109" s="112">
        <f t="shared" si="17"/>
        <v>0</v>
      </c>
      <c r="AE109" s="112">
        <f t="shared" si="17"/>
        <v>0</v>
      </c>
      <c r="AF109" s="112">
        <f t="shared" si="18"/>
        <v>-8</v>
      </c>
      <c r="AG109" s="112">
        <f t="shared" si="19"/>
        <v>8</v>
      </c>
      <c r="AH109" s="356">
        <f t="shared" si="20"/>
        <v>0</v>
      </c>
      <c r="AI109" s="112">
        <f t="shared" si="20"/>
        <v>0</v>
      </c>
      <c r="AJ109" s="112">
        <f t="shared" si="20"/>
        <v>0</v>
      </c>
      <c r="AK109" s="3"/>
      <c r="AL109" s="334"/>
      <c r="AM10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отраслям)заочнаяКОГПОБУ "Кировский авиационный техникум"</v>
      </c>
      <c r="AN109" s="337">
        <v>30</v>
      </c>
      <c r="AO109" s="338" t="b">
        <f t="shared" si="22"/>
        <v>0</v>
      </c>
      <c r="AQ109" s="338" t="b">
        <f t="shared" si="23"/>
        <v>1</v>
      </c>
    </row>
    <row r="110" spans="1:43" ht="56.25" customHeight="1" x14ac:dyDescent="0.25">
      <c r="A110" s="353">
        <f t="shared" si="15"/>
        <v>97</v>
      </c>
      <c r="B110" s="230" t="s">
        <v>10</v>
      </c>
      <c r="C110" s="230" t="s">
        <v>11</v>
      </c>
      <c r="D110" s="230" t="s">
        <v>19</v>
      </c>
      <c r="E110" s="230" t="s">
        <v>13</v>
      </c>
      <c r="F110" s="230" t="s">
        <v>121</v>
      </c>
      <c r="G110" s="244">
        <v>19</v>
      </c>
      <c r="H110" s="244">
        <v>18</v>
      </c>
      <c r="I110" s="312">
        <v>10</v>
      </c>
      <c r="J110" s="335">
        <v>10</v>
      </c>
      <c r="K110" s="340">
        <v>10</v>
      </c>
      <c r="L110" s="314">
        <v>17</v>
      </c>
      <c r="M110" s="344">
        <f t="shared" si="16"/>
        <v>17</v>
      </c>
      <c r="N110" s="314">
        <v>16</v>
      </c>
      <c r="O110" s="249">
        <f t="shared" si="13"/>
        <v>16</v>
      </c>
      <c r="P110" s="249">
        <v>16</v>
      </c>
      <c r="Q110" s="249">
        <v>16</v>
      </c>
      <c r="R110" s="318"/>
      <c r="S110" s="115"/>
      <c r="T110" s="7">
        <f t="shared" si="14"/>
        <v>16</v>
      </c>
      <c r="U110" s="101">
        <f t="shared" si="12"/>
        <v>0</v>
      </c>
      <c r="V110" s="3"/>
      <c r="W110" s="7">
        <v>19</v>
      </c>
      <c r="X110" s="7">
        <v>18</v>
      </c>
      <c r="Y110" s="7">
        <v>10</v>
      </c>
      <c r="Z110" s="7">
        <v>17</v>
      </c>
      <c r="AA110" s="7">
        <v>16</v>
      </c>
      <c r="AB110" s="7">
        <v>16</v>
      </c>
      <c r="AC110" s="7">
        <v>16</v>
      </c>
      <c r="AD110" s="112">
        <f t="shared" si="17"/>
        <v>0</v>
      </c>
      <c r="AE110" s="112">
        <f t="shared" si="17"/>
        <v>0</v>
      </c>
      <c r="AF110" s="112">
        <f t="shared" si="18"/>
        <v>0</v>
      </c>
      <c r="AG110" s="112">
        <f t="shared" si="19"/>
        <v>0</v>
      </c>
      <c r="AH110" s="356">
        <f t="shared" si="20"/>
        <v>0</v>
      </c>
      <c r="AI110" s="112">
        <f t="shared" si="20"/>
        <v>0</v>
      </c>
      <c r="AJ110" s="112">
        <f t="shared" si="20"/>
        <v>0</v>
      </c>
      <c r="AK110" s="3"/>
      <c r="AL110" s="334"/>
      <c r="AM11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отраслям)заочнаяКОГПОБУ "Вятский автомобильно-промышленный колледж"</v>
      </c>
      <c r="AN110" s="337">
        <v>10</v>
      </c>
      <c r="AO110" s="338" t="b">
        <f t="shared" si="22"/>
        <v>0</v>
      </c>
      <c r="AQ110" s="338" t="b">
        <f t="shared" si="23"/>
        <v>1</v>
      </c>
    </row>
    <row r="111" spans="1:43" ht="56.25" customHeight="1" x14ac:dyDescent="0.25">
      <c r="A111" s="353">
        <f t="shared" si="15"/>
        <v>98</v>
      </c>
      <c r="B111" s="230" t="s">
        <v>10</v>
      </c>
      <c r="C111" s="230" t="s">
        <v>11</v>
      </c>
      <c r="D111" s="230" t="s">
        <v>19</v>
      </c>
      <c r="E111" s="230" t="s">
        <v>13</v>
      </c>
      <c r="F111" s="230" t="s">
        <v>125</v>
      </c>
      <c r="G111" s="244">
        <v>17</v>
      </c>
      <c r="H111" s="244">
        <v>17</v>
      </c>
      <c r="I111" s="312">
        <v>17</v>
      </c>
      <c r="J111" s="335">
        <v>17</v>
      </c>
      <c r="K111" s="340">
        <v>17</v>
      </c>
      <c r="L111" s="314">
        <v>17</v>
      </c>
      <c r="M111" s="344">
        <f t="shared" si="16"/>
        <v>17</v>
      </c>
      <c r="N111" s="314">
        <v>17</v>
      </c>
      <c r="O111" s="249">
        <f t="shared" si="13"/>
        <v>17</v>
      </c>
      <c r="P111" s="249">
        <v>17</v>
      </c>
      <c r="Q111" s="249">
        <v>17</v>
      </c>
      <c r="R111" s="318"/>
      <c r="S111" s="115"/>
      <c r="T111" s="7">
        <f t="shared" si="14"/>
        <v>17</v>
      </c>
      <c r="U111" s="101">
        <f t="shared" si="12"/>
        <v>0</v>
      </c>
      <c r="V111" s="3"/>
      <c r="W111" s="7">
        <v>17</v>
      </c>
      <c r="X111" s="7">
        <v>17</v>
      </c>
      <c r="Y111" s="7">
        <v>17</v>
      </c>
      <c r="Z111" s="7">
        <v>17</v>
      </c>
      <c r="AA111" s="7">
        <v>17</v>
      </c>
      <c r="AB111" s="7">
        <v>17</v>
      </c>
      <c r="AC111" s="7">
        <v>17</v>
      </c>
      <c r="AD111" s="112">
        <f t="shared" si="17"/>
        <v>0</v>
      </c>
      <c r="AE111" s="112">
        <f t="shared" si="17"/>
        <v>0</v>
      </c>
      <c r="AF111" s="112">
        <f t="shared" si="18"/>
        <v>0</v>
      </c>
      <c r="AG111" s="112">
        <f t="shared" si="19"/>
        <v>0</v>
      </c>
      <c r="AH111" s="356">
        <f t="shared" si="20"/>
        <v>0</v>
      </c>
      <c r="AI111" s="112">
        <f t="shared" si="20"/>
        <v>0</v>
      </c>
      <c r="AJ111" s="112">
        <f t="shared" si="20"/>
        <v>0</v>
      </c>
      <c r="AK111" s="3"/>
      <c r="AL111" s="334"/>
      <c r="AM11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отраслям)заочнаяКОГПОБУ "Вятско-Полянский механический техникум"</v>
      </c>
      <c r="AN111" s="337">
        <v>17</v>
      </c>
      <c r="AO111" s="338" t="b">
        <f t="shared" si="22"/>
        <v>0</v>
      </c>
      <c r="AQ111" s="338" t="b">
        <f t="shared" si="23"/>
        <v>1</v>
      </c>
    </row>
    <row r="112" spans="1:43" ht="56.25" customHeight="1" x14ac:dyDescent="0.25">
      <c r="A112" s="353">
        <f t="shared" si="15"/>
        <v>99</v>
      </c>
      <c r="B112" s="230" t="s">
        <v>10</v>
      </c>
      <c r="C112" s="230" t="s">
        <v>11</v>
      </c>
      <c r="D112" s="230" t="s">
        <v>19</v>
      </c>
      <c r="E112" s="230" t="s">
        <v>13</v>
      </c>
      <c r="F112" s="230" t="s">
        <v>141</v>
      </c>
      <c r="G112" s="244">
        <v>11</v>
      </c>
      <c r="H112" s="244">
        <v>10</v>
      </c>
      <c r="I112" s="312">
        <v>12</v>
      </c>
      <c r="J112" s="335">
        <v>7</v>
      </c>
      <c r="K112" s="340">
        <v>7</v>
      </c>
      <c r="L112" s="314">
        <v>15</v>
      </c>
      <c r="M112" s="344">
        <f t="shared" si="16"/>
        <v>20</v>
      </c>
      <c r="N112" s="316">
        <v>12</v>
      </c>
      <c r="O112" s="249">
        <f t="shared" si="13"/>
        <v>12</v>
      </c>
      <c r="P112" s="249">
        <v>12</v>
      </c>
      <c r="Q112" s="249">
        <v>12</v>
      </c>
      <c r="R112" s="318"/>
      <c r="S112" s="115"/>
      <c r="T112" s="7">
        <f t="shared" si="14"/>
        <v>12</v>
      </c>
      <c r="U112" s="101">
        <f t="shared" si="12"/>
        <v>0</v>
      </c>
      <c r="V112" s="3"/>
      <c r="W112" s="7">
        <v>11</v>
      </c>
      <c r="X112" s="7">
        <v>10</v>
      </c>
      <c r="Y112" s="7">
        <v>12</v>
      </c>
      <c r="Z112" s="7">
        <v>15</v>
      </c>
      <c r="AA112" s="7">
        <v>12</v>
      </c>
      <c r="AB112" s="7">
        <v>12</v>
      </c>
      <c r="AC112" s="7">
        <v>12</v>
      </c>
      <c r="AD112" s="112">
        <f t="shared" si="17"/>
        <v>0</v>
      </c>
      <c r="AE112" s="112">
        <f t="shared" si="17"/>
        <v>0</v>
      </c>
      <c r="AF112" s="112">
        <f t="shared" si="18"/>
        <v>-5</v>
      </c>
      <c r="AG112" s="112">
        <f t="shared" si="19"/>
        <v>5</v>
      </c>
      <c r="AH112" s="356">
        <f t="shared" si="20"/>
        <v>0</v>
      </c>
      <c r="AI112" s="112">
        <f t="shared" si="20"/>
        <v>0</v>
      </c>
      <c r="AJ112" s="112">
        <f t="shared" si="20"/>
        <v>0</v>
      </c>
      <c r="AK112" s="3"/>
      <c r="AL112" s="334"/>
      <c r="AM11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отраслям)заочнаяКОГПОАУ "Вятский торгово-промышленный техникум"</v>
      </c>
      <c r="AN112" s="337">
        <v>7</v>
      </c>
      <c r="AO112" s="338" t="b">
        <f t="shared" si="22"/>
        <v>0</v>
      </c>
      <c r="AQ112" s="338" t="b">
        <f t="shared" si="23"/>
        <v>1</v>
      </c>
    </row>
    <row r="113" spans="1:43" ht="56.25" customHeight="1" x14ac:dyDescent="0.25">
      <c r="A113" s="353">
        <f t="shared" si="15"/>
        <v>100</v>
      </c>
      <c r="B113" s="230" t="s">
        <v>10</v>
      </c>
      <c r="C113" s="230" t="s">
        <v>11</v>
      </c>
      <c r="D113" s="230" t="s">
        <v>19</v>
      </c>
      <c r="E113" s="230" t="s">
        <v>13</v>
      </c>
      <c r="F113" s="230" t="s">
        <v>145</v>
      </c>
      <c r="G113" s="244">
        <v>19</v>
      </c>
      <c r="H113" s="244">
        <v>15</v>
      </c>
      <c r="I113" s="312">
        <v>8</v>
      </c>
      <c r="J113" s="335">
        <v>8</v>
      </c>
      <c r="K113" s="340">
        <v>8</v>
      </c>
      <c r="L113" s="314">
        <v>8</v>
      </c>
      <c r="M113" s="344">
        <f t="shared" si="16"/>
        <v>8</v>
      </c>
      <c r="N113" s="314">
        <v>13</v>
      </c>
      <c r="O113" s="249">
        <f t="shared" si="13"/>
        <v>13</v>
      </c>
      <c r="P113" s="249">
        <v>8</v>
      </c>
      <c r="Q113" s="249">
        <v>0</v>
      </c>
      <c r="R113" s="318"/>
      <c r="S113" s="115"/>
      <c r="T113" s="7">
        <f t="shared" si="14"/>
        <v>12.5</v>
      </c>
      <c r="U113" s="101">
        <f t="shared" si="12"/>
        <v>0.5</v>
      </c>
      <c r="V113" s="3"/>
      <c r="W113" s="7">
        <v>19</v>
      </c>
      <c r="X113" s="7">
        <v>15</v>
      </c>
      <c r="Y113" s="7">
        <v>8</v>
      </c>
      <c r="Z113" s="7">
        <v>8</v>
      </c>
      <c r="AA113" s="7">
        <v>13</v>
      </c>
      <c r="AB113" s="7">
        <v>8</v>
      </c>
      <c r="AC113" s="7">
        <v>0</v>
      </c>
      <c r="AD113" s="112">
        <f t="shared" si="17"/>
        <v>0</v>
      </c>
      <c r="AE113" s="112">
        <f t="shared" si="17"/>
        <v>0</v>
      </c>
      <c r="AF113" s="112">
        <f t="shared" si="18"/>
        <v>0</v>
      </c>
      <c r="AG113" s="112">
        <f t="shared" si="19"/>
        <v>0</v>
      </c>
      <c r="AH113" s="356">
        <f t="shared" si="20"/>
        <v>0</v>
      </c>
      <c r="AI113" s="112">
        <f t="shared" si="20"/>
        <v>0</v>
      </c>
      <c r="AJ113" s="112">
        <f t="shared" si="20"/>
        <v>0</v>
      </c>
      <c r="AK113" s="3"/>
      <c r="AL113" s="334"/>
      <c r="AM11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отраслям)заочнаяКОГПОАУ "Яранский технологический техникум"</v>
      </c>
      <c r="AN113" s="337">
        <v>8</v>
      </c>
      <c r="AO113" s="338" t="b">
        <f t="shared" si="22"/>
        <v>0</v>
      </c>
      <c r="AQ113" s="338" t="b">
        <f t="shared" si="23"/>
        <v>1</v>
      </c>
    </row>
    <row r="114" spans="1:43" ht="45" customHeight="1" x14ac:dyDescent="0.25">
      <c r="A114" s="353">
        <f t="shared" si="15"/>
        <v>101</v>
      </c>
      <c r="B114" s="230" t="s">
        <v>10</v>
      </c>
      <c r="C114" s="230" t="s">
        <v>11</v>
      </c>
      <c r="D114" s="230" t="s">
        <v>19</v>
      </c>
      <c r="E114" s="230" t="s">
        <v>13</v>
      </c>
      <c r="F114" s="230" t="s">
        <v>124</v>
      </c>
      <c r="G114" s="244">
        <v>22</v>
      </c>
      <c r="H114" s="244">
        <v>21</v>
      </c>
      <c r="I114" s="312">
        <v>29</v>
      </c>
      <c r="J114" s="335">
        <v>21</v>
      </c>
      <c r="K114" s="340">
        <v>21</v>
      </c>
      <c r="L114" s="314">
        <v>44</v>
      </c>
      <c r="M114" s="344">
        <f t="shared" si="16"/>
        <v>52</v>
      </c>
      <c r="N114" s="314">
        <v>29</v>
      </c>
      <c r="O114" s="249">
        <f t="shared" si="13"/>
        <v>29</v>
      </c>
      <c r="P114" s="249">
        <v>39</v>
      </c>
      <c r="Q114" s="249">
        <v>36</v>
      </c>
      <c r="R114" s="318"/>
      <c r="S114" s="115"/>
      <c r="T114" s="7">
        <f t="shared" si="14"/>
        <v>29</v>
      </c>
      <c r="U114" s="101">
        <f t="shared" si="12"/>
        <v>0</v>
      </c>
      <c r="V114" s="3"/>
      <c r="W114" s="7">
        <v>22</v>
      </c>
      <c r="X114" s="7">
        <v>21</v>
      </c>
      <c r="Y114" s="7">
        <v>29</v>
      </c>
      <c r="Z114" s="7">
        <v>44</v>
      </c>
      <c r="AA114" s="7">
        <v>29</v>
      </c>
      <c r="AB114" s="7">
        <v>39</v>
      </c>
      <c r="AC114" s="7">
        <v>36</v>
      </c>
      <c r="AD114" s="112">
        <f t="shared" si="17"/>
        <v>0</v>
      </c>
      <c r="AE114" s="112">
        <f t="shared" si="17"/>
        <v>0</v>
      </c>
      <c r="AF114" s="112">
        <f t="shared" si="18"/>
        <v>-8</v>
      </c>
      <c r="AG114" s="112">
        <f t="shared" si="19"/>
        <v>8</v>
      </c>
      <c r="AH114" s="356">
        <f t="shared" si="20"/>
        <v>0</v>
      </c>
      <c r="AI114" s="112">
        <f t="shared" si="20"/>
        <v>0</v>
      </c>
      <c r="AJ114" s="112">
        <f t="shared" si="20"/>
        <v>0</v>
      </c>
      <c r="AK114" s="3"/>
      <c r="AL114" s="334"/>
      <c r="AM11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образование13.02.11 Техническая эксплуатация и обслуживание электрического и электромеханического оборудования (по отраслям)заочнаяКОГПОАУ "Омутнинский политехнический техникум"</v>
      </c>
      <c r="AN114" s="337">
        <v>21</v>
      </c>
      <c r="AO114" s="338" t="b">
        <f t="shared" si="22"/>
        <v>0</v>
      </c>
      <c r="AQ114" s="338" t="b">
        <f t="shared" si="23"/>
        <v>1</v>
      </c>
    </row>
    <row r="115" spans="1:43" ht="45" customHeight="1" x14ac:dyDescent="0.25">
      <c r="A115" s="353">
        <f t="shared" si="15"/>
        <v>102</v>
      </c>
      <c r="B115" s="230" t="s">
        <v>10</v>
      </c>
      <c r="C115" s="230" t="s">
        <v>11</v>
      </c>
      <c r="D115" s="230" t="s">
        <v>37</v>
      </c>
      <c r="E115" s="230" t="s">
        <v>13</v>
      </c>
      <c r="F115" s="230" t="s">
        <v>121</v>
      </c>
      <c r="G115" s="244">
        <v>66</v>
      </c>
      <c r="H115" s="244">
        <v>65</v>
      </c>
      <c r="I115" s="312">
        <v>37</v>
      </c>
      <c r="J115" s="335">
        <v>43</v>
      </c>
      <c r="K115" s="340">
        <v>43</v>
      </c>
      <c r="L115" s="314">
        <v>47</v>
      </c>
      <c r="M115" s="344">
        <f t="shared" si="16"/>
        <v>41</v>
      </c>
      <c r="N115" s="314">
        <v>54</v>
      </c>
      <c r="O115" s="249">
        <f t="shared" si="13"/>
        <v>54</v>
      </c>
      <c r="P115" s="249">
        <v>54</v>
      </c>
      <c r="Q115" s="249">
        <v>54</v>
      </c>
      <c r="R115" s="318"/>
      <c r="S115" s="115"/>
      <c r="T115" s="7">
        <f t="shared" si="14"/>
        <v>53.75</v>
      </c>
      <c r="U115" s="101">
        <f t="shared" si="12"/>
        <v>0.25</v>
      </c>
      <c r="V115" s="3"/>
      <c r="W115" s="7">
        <v>66</v>
      </c>
      <c r="X115" s="7">
        <v>65</v>
      </c>
      <c r="Y115" s="7">
        <v>37</v>
      </c>
      <c r="Z115" s="7">
        <v>47</v>
      </c>
      <c r="AA115" s="7">
        <v>54</v>
      </c>
      <c r="AB115" s="7">
        <v>54</v>
      </c>
      <c r="AC115" s="7">
        <v>54</v>
      </c>
      <c r="AD115" s="112">
        <f t="shared" si="17"/>
        <v>0</v>
      </c>
      <c r="AE115" s="112">
        <f t="shared" si="17"/>
        <v>0</v>
      </c>
      <c r="AF115" s="112">
        <f t="shared" si="18"/>
        <v>6</v>
      </c>
      <c r="AG115" s="112">
        <f t="shared" si="19"/>
        <v>-6</v>
      </c>
      <c r="AH115" s="356">
        <f t="shared" si="20"/>
        <v>0</v>
      </c>
      <c r="AI115" s="112">
        <f t="shared" si="20"/>
        <v>0</v>
      </c>
      <c r="AJ115" s="112">
        <f t="shared" si="20"/>
        <v>0</v>
      </c>
      <c r="AK115" s="3"/>
      <c r="AL115" s="334"/>
      <c r="AM11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образование18.02.03 Химическая технология неорганических веществзаочнаяКОГПОБУ "Вятский автомобильно-промышленный колледж"</v>
      </c>
      <c r="AN115" s="337">
        <v>43</v>
      </c>
      <c r="AO115" s="338" t="b">
        <f t="shared" si="22"/>
        <v>0</v>
      </c>
      <c r="AQ115" s="338" t="b">
        <f t="shared" si="23"/>
        <v>1</v>
      </c>
    </row>
    <row r="116" spans="1:43" ht="45" customHeight="1" x14ac:dyDescent="0.25">
      <c r="A116" s="353">
        <f t="shared" si="15"/>
        <v>103</v>
      </c>
      <c r="B116" s="230" t="s">
        <v>10</v>
      </c>
      <c r="C116" s="230" t="s">
        <v>11</v>
      </c>
      <c r="D116" s="230" t="s">
        <v>33</v>
      </c>
      <c r="E116" s="230" t="s">
        <v>16</v>
      </c>
      <c r="F116" s="230" t="s">
        <v>134</v>
      </c>
      <c r="G116" s="244">
        <v>24</v>
      </c>
      <c r="H116" s="244">
        <v>24</v>
      </c>
      <c r="I116" s="312">
        <v>14</v>
      </c>
      <c r="J116" s="335">
        <v>12</v>
      </c>
      <c r="K116" s="340">
        <v>12</v>
      </c>
      <c r="L116" s="314">
        <v>18</v>
      </c>
      <c r="M116" s="344">
        <f t="shared" si="16"/>
        <v>20</v>
      </c>
      <c r="N116" s="314">
        <v>20</v>
      </c>
      <c r="O116" s="249">
        <f t="shared" si="13"/>
        <v>20</v>
      </c>
      <c r="P116" s="249">
        <v>8</v>
      </c>
      <c r="Q116" s="249">
        <v>0</v>
      </c>
      <c r="R116" s="318"/>
      <c r="S116" s="115"/>
      <c r="T116" s="7">
        <f t="shared" si="14"/>
        <v>20</v>
      </c>
      <c r="U116" s="101">
        <f t="shared" si="12"/>
        <v>0</v>
      </c>
      <c r="V116" s="3"/>
      <c r="W116" s="7">
        <v>24</v>
      </c>
      <c r="X116" s="7">
        <v>24</v>
      </c>
      <c r="Y116" s="7">
        <v>14</v>
      </c>
      <c r="Z116" s="7">
        <v>18</v>
      </c>
      <c r="AA116" s="7">
        <v>20</v>
      </c>
      <c r="AB116" s="7">
        <v>8</v>
      </c>
      <c r="AC116" s="7">
        <v>0</v>
      </c>
      <c r="AD116" s="112">
        <f t="shared" si="17"/>
        <v>0</v>
      </c>
      <c r="AE116" s="112">
        <f t="shared" si="17"/>
        <v>0</v>
      </c>
      <c r="AF116" s="112">
        <f t="shared" si="18"/>
        <v>-2</v>
      </c>
      <c r="AG116" s="112">
        <f t="shared" si="19"/>
        <v>2</v>
      </c>
      <c r="AH116" s="356">
        <f t="shared" si="20"/>
        <v>0</v>
      </c>
      <c r="AI116" s="112">
        <f t="shared" si="20"/>
        <v>0</v>
      </c>
      <c r="AJ116" s="112">
        <f t="shared" si="20"/>
        <v>0</v>
      </c>
      <c r="AK116" s="3"/>
      <c r="AL116" s="334"/>
      <c r="AM11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образование29.02.04 Конструирование, моделирование и технология швейных изделийочнаяКОГПОБУ "Кировский технологический колледж"</v>
      </c>
      <c r="AN116" s="337">
        <v>12</v>
      </c>
      <c r="AO116" s="338" t="b">
        <f t="shared" si="22"/>
        <v>0</v>
      </c>
      <c r="AQ116" s="338" t="b">
        <f t="shared" si="23"/>
        <v>1</v>
      </c>
    </row>
    <row r="117" spans="1:43" ht="56.25" customHeight="1" x14ac:dyDescent="0.25">
      <c r="A117" s="353">
        <f t="shared" si="15"/>
        <v>104</v>
      </c>
      <c r="B117" s="230" t="s">
        <v>10</v>
      </c>
      <c r="C117" s="230" t="s">
        <v>15</v>
      </c>
      <c r="D117" s="230" t="s">
        <v>33</v>
      </c>
      <c r="E117" s="230" t="s">
        <v>16</v>
      </c>
      <c r="F117" s="230" t="s">
        <v>134</v>
      </c>
      <c r="G117" s="244">
        <v>64</v>
      </c>
      <c r="H117" s="244">
        <v>62</v>
      </c>
      <c r="I117" s="312">
        <v>45</v>
      </c>
      <c r="J117" s="335">
        <v>45</v>
      </c>
      <c r="K117" s="340">
        <v>45</v>
      </c>
      <c r="L117" s="314">
        <v>49</v>
      </c>
      <c r="M117" s="344">
        <f t="shared" si="16"/>
        <v>49</v>
      </c>
      <c r="N117" s="314">
        <v>55</v>
      </c>
      <c r="O117" s="249">
        <f t="shared" si="13"/>
        <v>55</v>
      </c>
      <c r="P117" s="249">
        <v>35</v>
      </c>
      <c r="Q117" s="249">
        <v>12</v>
      </c>
      <c r="R117" s="318"/>
      <c r="S117" s="115"/>
      <c r="T117" s="7">
        <f t="shared" si="14"/>
        <v>55</v>
      </c>
      <c r="U117" s="101">
        <f t="shared" si="12"/>
        <v>0</v>
      </c>
      <c r="V117" s="3"/>
      <c r="W117" s="7">
        <v>64</v>
      </c>
      <c r="X117" s="7">
        <v>62</v>
      </c>
      <c r="Y117" s="7">
        <v>45</v>
      </c>
      <c r="Z117" s="7">
        <v>49</v>
      </c>
      <c r="AA117" s="7">
        <v>55</v>
      </c>
      <c r="AB117" s="7">
        <v>35</v>
      </c>
      <c r="AC117" s="7">
        <v>12</v>
      </c>
      <c r="AD117" s="112">
        <f t="shared" si="17"/>
        <v>0</v>
      </c>
      <c r="AE117" s="112">
        <f t="shared" si="17"/>
        <v>0</v>
      </c>
      <c r="AF117" s="112">
        <f t="shared" si="18"/>
        <v>0</v>
      </c>
      <c r="AG117" s="112">
        <f t="shared" si="19"/>
        <v>0</v>
      </c>
      <c r="AH117" s="356">
        <f t="shared" si="20"/>
        <v>0</v>
      </c>
      <c r="AI117" s="112">
        <f t="shared" si="20"/>
        <v>0</v>
      </c>
      <c r="AJ117" s="112">
        <f t="shared" si="20"/>
        <v>0</v>
      </c>
      <c r="AK117" s="3"/>
      <c r="AL117" s="334"/>
      <c r="AM11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образование29.02.04 Конструирование, моделирование и технология швейных изделийочнаяКОГПОБУ "Кировский технологический колледж"</v>
      </c>
      <c r="AN117" s="337">
        <v>45</v>
      </c>
      <c r="AO117" s="338" t="b">
        <f t="shared" si="22"/>
        <v>0</v>
      </c>
      <c r="AQ117" s="338" t="b">
        <f t="shared" si="23"/>
        <v>1</v>
      </c>
    </row>
    <row r="118" spans="1:43" ht="45" customHeight="1" x14ac:dyDescent="0.25">
      <c r="A118" s="353">
        <f t="shared" si="15"/>
        <v>105</v>
      </c>
      <c r="B118" s="230" t="s">
        <v>10</v>
      </c>
      <c r="C118" s="230" t="s">
        <v>11</v>
      </c>
      <c r="D118" s="230" t="s">
        <v>59</v>
      </c>
      <c r="E118" s="230" t="s">
        <v>13</v>
      </c>
      <c r="F118" s="230" t="s">
        <v>130</v>
      </c>
      <c r="G118" s="244">
        <v>16</v>
      </c>
      <c r="H118" s="244">
        <v>16</v>
      </c>
      <c r="I118" s="312">
        <v>0</v>
      </c>
      <c r="J118" s="335">
        <v>5</v>
      </c>
      <c r="K118" s="340">
        <v>5</v>
      </c>
      <c r="L118" s="314">
        <v>0</v>
      </c>
      <c r="M118" s="344">
        <v>0</v>
      </c>
      <c r="N118" s="314">
        <v>8</v>
      </c>
      <c r="O118" s="249">
        <f t="shared" si="13"/>
        <v>9</v>
      </c>
      <c r="P118" s="249">
        <v>8</v>
      </c>
      <c r="Q118" s="249">
        <v>8</v>
      </c>
      <c r="R118" s="318"/>
      <c r="S118" s="115"/>
      <c r="T118" s="7">
        <f t="shared" si="14"/>
        <v>9.25</v>
      </c>
      <c r="U118" s="101">
        <f t="shared" si="12"/>
        <v>-0.25</v>
      </c>
      <c r="V118" s="3"/>
      <c r="W118" s="7">
        <v>16</v>
      </c>
      <c r="X118" s="7">
        <v>16</v>
      </c>
      <c r="Y118" s="7">
        <v>0</v>
      </c>
      <c r="Z118" s="7">
        <v>0</v>
      </c>
      <c r="AA118" s="7">
        <v>8</v>
      </c>
      <c r="AB118" s="7">
        <v>8</v>
      </c>
      <c r="AC118" s="7">
        <v>8</v>
      </c>
      <c r="AD118" s="112">
        <f t="shared" si="17"/>
        <v>0</v>
      </c>
      <c r="AE118" s="112">
        <f t="shared" si="17"/>
        <v>0</v>
      </c>
      <c r="AF118" s="112">
        <f t="shared" si="18"/>
        <v>5</v>
      </c>
      <c r="AG118" s="112">
        <f t="shared" si="19"/>
        <v>0</v>
      </c>
      <c r="AH118" s="356">
        <f t="shared" si="20"/>
        <v>1</v>
      </c>
      <c r="AI118" s="112">
        <f t="shared" si="20"/>
        <v>0</v>
      </c>
      <c r="AJ118" s="112">
        <f t="shared" si="20"/>
        <v>0</v>
      </c>
      <c r="AK118" s="3"/>
      <c r="AL118" s="334"/>
      <c r="AM11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образование19.02.10 Технология продукции общественного питаниязаочнаяКОГПОБУ "Вятский колледж профессиональных технологий, управления и сервиса"</v>
      </c>
      <c r="AN118" s="337">
        <v>5</v>
      </c>
      <c r="AO118" s="338" t="b">
        <f t="shared" si="22"/>
        <v>0</v>
      </c>
      <c r="AQ118" s="338" t="b">
        <f t="shared" si="23"/>
        <v>1</v>
      </c>
    </row>
    <row r="119" spans="1:43" ht="45" customHeight="1" x14ac:dyDescent="0.25">
      <c r="A119" s="353">
        <f t="shared" si="15"/>
        <v>106</v>
      </c>
      <c r="B119" s="230" t="s">
        <v>10</v>
      </c>
      <c r="C119" s="230" t="s">
        <v>15</v>
      </c>
      <c r="D119" s="230" t="s">
        <v>59</v>
      </c>
      <c r="E119" s="230" t="s">
        <v>16</v>
      </c>
      <c r="F119" s="230" t="s">
        <v>120</v>
      </c>
      <c r="G119" s="244">
        <v>22</v>
      </c>
      <c r="H119" s="244">
        <v>21</v>
      </c>
      <c r="I119" s="312">
        <v>0</v>
      </c>
      <c r="J119" s="335">
        <v>0</v>
      </c>
      <c r="K119" s="340">
        <v>0</v>
      </c>
      <c r="L119" s="314">
        <v>1</v>
      </c>
      <c r="M119" s="344">
        <f t="shared" si="16"/>
        <v>1</v>
      </c>
      <c r="N119" s="314">
        <v>11</v>
      </c>
      <c r="O119" s="249">
        <f t="shared" si="13"/>
        <v>11</v>
      </c>
      <c r="P119" s="249">
        <v>0</v>
      </c>
      <c r="Q119" s="249">
        <v>0</v>
      </c>
      <c r="R119" s="318"/>
      <c r="S119" s="115"/>
      <c r="T119" s="7">
        <f t="shared" si="14"/>
        <v>11</v>
      </c>
      <c r="U119" s="101">
        <f t="shared" si="12"/>
        <v>0</v>
      </c>
      <c r="V119" s="3"/>
      <c r="W119" s="7">
        <v>22</v>
      </c>
      <c r="X119" s="7">
        <v>21</v>
      </c>
      <c r="Y119" s="7">
        <v>0</v>
      </c>
      <c r="Z119" s="7">
        <v>1</v>
      </c>
      <c r="AA119" s="7">
        <v>11</v>
      </c>
      <c r="AB119" s="7">
        <v>0</v>
      </c>
      <c r="AC119" s="7">
        <v>0</v>
      </c>
      <c r="AD119" s="112">
        <f t="shared" si="17"/>
        <v>0</v>
      </c>
      <c r="AE119" s="112">
        <f t="shared" si="17"/>
        <v>0</v>
      </c>
      <c r="AF119" s="112">
        <f t="shared" si="18"/>
        <v>0</v>
      </c>
      <c r="AG119" s="112">
        <f t="shared" si="19"/>
        <v>0</v>
      </c>
      <c r="AH119" s="356">
        <f t="shared" si="20"/>
        <v>0</v>
      </c>
      <c r="AI119" s="112">
        <f t="shared" si="20"/>
        <v>0</v>
      </c>
      <c r="AJ119" s="112">
        <f t="shared" si="20"/>
        <v>0</v>
      </c>
      <c r="AK119" s="3"/>
      <c r="AL119" s="334"/>
      <c r="AM11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"Савальский политехнический техникум"</v>
      </c>
      <c r="AN119" s="337">
        <v>0</v>
      </c>
      <c r="AO119" s="338" t="b">
        <f t="shared" si="22"/>
        <v>0</v>
      </c>
      <c r="AQ119" s="338" t="b">
        <f t="shared" si="23"/>
        <v>1</v>
      </c>
    </row>
    <row r="120" spans="1:43" ht="45" customHeight="1" x14ac:dyDescent="0.25">
      <c r="A120" s="353">
        <f t="shared" si="15"/>
        <v>107</v>
      </c>
      <c r="B120" s="230" t="s">
        <v>10</v>
      </c>
      <c r="C120" s="230" t="s">
        <v>11</v>
      </c>
      <c r="D120" s="230" t="s">
        <v>59</v>
      </c>
      <c r="E120" s="230" t="s">
        <v>13</v>
      </c>
      <c r="F120" s="230" t="s">
        <v>120</v>
      </c>
      <c r="G120" s="244">
        <v>13</v>
      </c>
      <c r="H120" s="244">
        <v>13</v>
      </c>
      <c r="I120" s="312">
        <v>0</v>
      </c>
      <c r="J120" s="335">
        <v>0</v>
      </c>
      <c r="K120" s="340">
        <v>0</v>
      </c>
      <c r="L120" s="314">
        <v>0</v>
      </c>
      <c r="M120" s="344">
        <f t="shared" si="16"/>
        <v>0</v>
      </c>
      <c r="N120" s="314">
        <v>7</v>
      </c>
      <c r="O120" s="249">
        <f t="shared" si="13"/>
        <v>7</v>
      </c>
      <c r="P120" s="249">
        <v>0</v>
      </c>
      <c r="Q120" s="249">
        <v>0</v>
      </c>
      <c r="R120" s="318"/>
      <c r="S120" s="115"/>
      <c r="T120" s="7">
        <f t="shared" si="14"/>
        <v>6.5</v>
      </c>
      <c r="U120" s="101">
        <f t="shared" si="12"/>
        <v>0.5</v>
      </c>
      <c r="V120" s="3"/>
      <c r="W120" s="7">
        <v>13</v>
      </c>
      <c r="X120" s="7">
        <v>13</v>
      </c>
      <c r="Y120" s="7">
        <v>0</v>
      </c>
      <c r="Z120" s="7">
        <v>0</v>
      </c>
      <c r="AA120" s="7">
        <v>7</v>
      </c>
      <c r="AB120" s="7">
        <v>0</v>
      </c>
      <c r="AC120" s="7">
        <v>0</v>
      </c>
      <c r="AD120" s="112">
        <f t="shared" si="17"/>
        <v>0</v>
      </c>
      <c r="AE120" s="112">
        <f t="shared" si="17"/>
        <v>0</v>
      </c>
      <c r="AF120" s="112">
        <f t="shared" si="18"/>
        <v>0</v>
      </c>
      <c r="AG120" s="112">
        <f t="shared" si="19"/>
        <v>0</v>
      </c>
      <c r="AH120" s="356">
        <f t="shared" si="20"/>
        <v>0</v>
      </c>
      <c r="AI120" s="112">
        <f t="shared" si="20"/>
        <v>0</v>
      </c>
      <c r="AJ120" s="112">
        <f t="shared" si="20"/>
        <v>0</v>
      </c>
      <c r="AK120" s="3"/>
      <c r="AL120" s="334"/>
      <c r="AM12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образование19.02.10 Технология продукции общественного питаниязаочнаяКОГПОАУ "Савальский политехнический техникум"</v>
      </c>
      <c r="AN120" s="337">
        <v>0</v>
      </c>
      <c r="AO120" s="338" t="b">
        <f t="shared" si="22"/>
        <v>0</v>
      </c>
      <c r="AQ120" s="338" t="b">
        <f t="shared" si="23"/>
        <v>1</v>
      </c>
    </row>
    <row r="121" spans="1:43" ht="45" customHeight="1" x14ac:dyDescent="0.25">
      <c r="A121" s="353">
        <f t="shared" si="15"/>
        <v>108</v>
      </c>
      <c r="B121" s="230" t="s">
        <v>10</v>
      </c>
      <c r="C121" s="230" t="s">
        <v>11</v>
      </c>
      <c r="D121" s="230" t="s">
        <v>50</v>
      </c>
      <c r="E121" s="230" t="s">
        <v>16</v>
      </c>
      <c r="F121" s="230" t="s">
        <v>135</v>
      </c>
      <c r="G121" s="244">
        <v>86</v>
      </c>
      <c r="H121" s="244">
        <v>82</v>
      </c>
      <c r="I121" s="312">
        <v>74</v>
      </c>
      <c r="J121" s="335">
        <v>67</v>
      </c>
      <c r="K121" s="340">
        <v>67</v>
      </c>
      <c r="L121" s="314">
        <v>78</v>
      </c>
      <c r="M121" s="344">
        <f t="shared" si="16"/>
        <v>85</v>
      </c>
      <c r="N121" s="314">
        <v>80</v>
      </c>
      <c r="O121" s="249">
        <f t="shared" si="13"/>
        <v>80</v>
      </c>
      <c r="P121" s="249">
        <v>80</v>
      </c>
      <c r="Q121" s="249">
        <v>80</v>
      </c>
      <c r="R121" s="318"/>
      <c r="S121" s="115"/>
      <c r="T121" s="7">
        <f t="shared" si="14"/>
        <v>80</v>
      </c>
      <c r="U121" s="101">
        <f t="shared" si="12"/>
        <v>0</v>
      </c>
      <c r="V121" s="3"/>
      <c r="W121" s="7">
        <v>86</v>
      </c>
      <c r="X121" s="7">
        <v>82</v>
      </c>
      <c r="Y121" s="7">
        <v>74</v>
      </c>
      <c r="Z121" s="7">
        <v>78</v>
      </c>
      <c r="AA121" s="7">
        <v>80</v>
      </c>
      <c r="AB121" s="7">
        <v>80</v>
      </c>
      <c r="AC121" s="7">
        <v>80</v>
      </c>
      <c r="AD121" s="112">
        <f t="shared" si="17"/>
        <v>0</v>
      </c>
      <c r="AE121" s="112">
        <f t="shared" si="17"/>
        <v>0</v>
      </c>
      <c r="AF121" s="112">
        <f t="shared" si="18"/>
        <v>-7</v>
      </c>
      <c r="AG121" s="112">
        <f t="shared" si="19"/>
        <v>7</v>
      </c>
      <c r="AH121" s="356">
        <f t="shared" si="20"/>
        <v>0</v>
      </c>
      <c r="AI121" s="112">
        <f t="shared" si="20"/>
        <v>0</v>
      </c>
      <c r="AJ121" s="112">
        <f t="shared" si="20"/>
        <v>0</v>
      </c>
      <c r="AK121" s="3"/>
      <c r="AL121" s="334"/>
      <c r="AM12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образованиеочнаяКОГПОБУ "Кировский педагогический колледж"</v>
      </c>
      <c r="AN121" s="337">
        <v>67</v>
      </c>
      <c r="AO121" s="338" t="b">
        <f t="shared" si="22"/>
        <v>0</v>
      </c>
      <c r="AQ121" s="338" t="b">
        <f t="shared" si="23"/>
        <v>1</v>
      </c>
    </row>
    <row r="122" spans="1:43" ht="45" customHeight="1" x14ac:dyDescent="0.25">
      <c r="A122" s="353">
        <f t="shared" si="15"/>
        <v>109</v>
      </c>
      <c r="B122" s="230" t="s">
        <v>10</v>
      </c>
      <c r="C122" s="230" t="s">
        <v>11</v>
      </c>
      <c r="D122" s="230" t="s">
        <v>50</v>
      </c>
      <c r="E122" s="230" t="s">
        <v>13</v>
      </c>
      <c r="F122" s="230" t="s">
        <v>136</v>
      </c>
      <c r="G122" s="244">
        <v>32</v>
      </c>
      <c r="H122" s="244">
        <v>31</v>
      </c>
      <c r="I122" s="312">
        <v>34</v>
      </c>
      <c r="J122" s="335">
        <v>32</v>
      </c>
      <c r="K122" s="340">
        <v>32</v>
      </c>
      <c r="L122" s="314">
        <v>29</v>
      </c>
      <c r="M122" s="344">
        <f t="shared" si="16"/>
        <v>31</v>
      </c>
      <c r="N122" s="314">
        <v>32</v>
      </c>
      <c r="O122" s="249">
        <f t="shared" si="13"/>
        <v>32</v>
      </c>
      <c r="P122" s="249">
        <v>32</v>
      </c>
      <c r="Q122" s="249">
        <v>32</v>
      </c>
      <c r="R122" s="318"/>
      <c r="S122" s="115"/>
      <c r="T122" s="7">
        <f t="shared" si="14"/>
        <v>31.5</v>
      </c>
      <c r="U122" s="101">
        <f t="shared" si="12"/>
        <v>0.5</v>
      </c>
      <c r="V122" s="3"/>
      <c r="W122" s="7">
        <v>32</v>
      </c>
      <c r="X122" s="7">
        <v>31</v>
      </c>
      <c r="Y122" s="7">
        <v>34</v>
      </c>
      <c r="Z122" s="7">
        <v>29</v>
      </c>
      <c r="AA122" s="7">
        <v>32</v>
      </c>
      <c r="AB122" s="7">
        <v>32</v>
      </c>
      <c r="AC122" s="7">
        <v>32</v>
      </c>
      <c r="AD122" s="112">
        <f t="shared" si="17"/>
        <v>0</v>
      </c>
      <c r="AE122" s="112">
        <f t="shared" si="17"/>
        <v>0</v>
      </c>
      <c r="AF122" s="112">
        <f t="shared" si="18"/>
        <v>-2</v>
      </c>
      <c r="AG122" s="112">
        <f t="shared" si="19"/>
        <v>2</v>
      </c>
      <c r="AH122" s="356">
        <f t="shared" si="20"/>
        <v>0</v>
      </c>
      <c r="AI122" s="112">
        <f t="shared" si="20"/>
        <v>0</v>
      </c>
      <c r="AJ122" s="112">
        <f t="shared" si="20"/>
        <v>0</v>
      </c>
      <c r="AK122" s="3"/>
      <c r="AL122" s="334"/>
      <c r="AM12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образованиезаочнаяКОГПОАУ "Орловский колледж педагогики и профессиональных технологий"</v>
      </c>
      <c r="AN122" s="337">
        <v>32</v>
      </c>
      <c r="AO122" s="338" t="b">
        <f t="shared" si="22"/>
        <v>0</v>
      </c>
      <c r="AQ122" s="338" t="b">
        <f t="shared" si="23"/>
        <v>1</v>
      </c>
    </row>
    <row r="123" spans="1:43" ht="56.25" customHeight="1" x14ac:dyDescent="0.25">
      <c r="A123" s="353">
        <f t="shared" si="15"/>
        <v>110</v>
      </c>
      <c r="B123" s="230" t="s">
        <v>10</v>
      </c>
      <c r="C123" s="230" t="s">
        <v>15</v>
      </c>
      <c r="D123" s="230" t="s">
        <v>50</v>
      </c>
      <c r="E123" s="230" t="s">
        <v>16</v>
      </c>
      <c r="F123" s="230" t="s">
        <v>137</v>
      </c>
      <c r="G123" s="244">
        <v>22</v>
      </c>
      <c r="H123" s="244">
        <v>21</v>
      </c>
      <c r="I123" s="312">
        <v>20</v>
      </c>
      <c r="J123" s="335">
        <v>5</v>
      </c>
      <c r="K123" s="340">
        <v>5</v>
      </c>
      <c r="L123" s="314">
        <v>20</v>
      </c>
      <c r="M123" s="344">
        <f t="shared" si="16"/>
        <v>35</v>
      </c>
      <c r="N123" s="314">
        <v>21</v>
      </c>
      <c r="O123" s="249">
        <f t="shared" si="13"/>
        <v>21</v>
      </c>
      <c r="P123" s="249">
        <v>11</v>
      </c>
      <c r="Q123" s="249">
        <v>11</v>
      </c>
      <c r="R123" s="318"/>
      <c r="S123" s="115"/>
      <c r="T123" s="7">
        <f t="shared" si="14"/>
        <v>20.75</v>
      </c>
      <c r="U123" s="101">
        <f t="shared" si="12"/>
        <v>0.25</v>
      </c>
      <c r="V123" s="3"/>
      <c r="W123" s="7">
        <v>22</v>
      </c>
      <c r="X123" s="7">
        <v>21</v>
      </c>
      <c r="Y123" s="7">
        <v>20</v>
      </c>
      <c r="Z123" s="7">
        <v>20</v>
      </c>
      <c r="AA123" s="7">
        <v>21</v>
      </c>
      <c r="AB123" s="7">
        <v>11</v>
      </c>
      <c r="AC123" s="7">
        <v>11</v>
      </c>
      <c r="AD123" s="112">
        <f t="shared" si="17"/>
        <v>0</v>
      </c>
      <c r="AE123" s="112">
        <f t="shared" si="17"/>
        <v>0</v>
      </c>
      <c r="AF123" s="112">
        <f t="shared" si="18"/>
        <v>-15</v>
      </c>
      <c r="AG123" s="112">
        <f t="shared" si="19"/>
        <v>15</v>
      </c>
      <c r="AH123" s="356">
        <f t="shared" si="20"/>
        <v>0</v>
      </c>
      <c r="AI123" s="112">
        <f t="shared" si="20"/>
        <v>0</v>
      </c>
      <c r="AJ123" s="112">
        <f t="shared" si="20"/>
        <v>0</v>
      </c>
      <c r="AK123" s="3"/>
      <c r="AL123" s="334"/>
      <c r="AM12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образованиеочнаяКОГПОБУ "Индустриально-педагогический колледж г. Советска"</v>
      </c>
      <c r="AN123" s="337">
        <v>5</v>
      </c>
      <c r="AO123" s="338" t="b">
        <f t="shared" si="22"/>
        <v>0</v>
      </c>
      <c r="AQ123" s="338" t="b">
        <f t="shared" si="23"/>
        <v>1</v>
      </c>
    </row>
    <row r="124" spans="1:43" ht="45" customHeight="1" x14ac:dyDescent="0.25">
      <c r="A124" s="353">
        <f t="shared" si="15"/>
        <v>111</v>
      </c>
      <c r="B124" s="230" t="s">
        <v>10</v>
      </c>
      <c r="C124" s="230" t="s">
        <v>11</v>
      </c>
      <c r="D124" s="230" t="s">
        <v>50</v>
      </c>
      <c r="E124" s="230" t="s">
        <v>13</v>
      </c>
      <c r="F124" s="230" t="s">
        <v>137</v>
      </c>
      <c r="G124" s="244">
        <v>27</v>
      </c>
      <c r="H124" s="244">
        <v>27</v>
      </c>
      <c r="I124" s="312">
        <v>26</v>
      </c>
      <c r="J124" s="335">
        <v>12</v>
      </c>
      <c r="K124" s="340">
        <v>12</v>
      </c>
      <c r="L124" s="314">
        <v>24</v>
      </c>
      <c r="M124" s="344">
        <f t="shared" si="16"/>
        <v>38</v>
      </c>
      <c r="N124" s="314">
        <v>26</v>
      </c>
      <c r="O124" s="249">
        <f t="shared" si="13"/>
        <v>26</v>
      </c>
      <c r="P124" s="249">
        <v>28</v>
      </c>
      <c r="Q124" s="249">
        <v>43</v>
      </c>
      <c r="R124" s="318"/>
      <c r="S124" s="115"/>
      <c r="T124" s="7">
        <f t="shared" si="14"/>
        <v>26</v>
      </c>
      <c r="U124" s="101">
        <f t="shared" si="12"/>
        <v>0</v>
      </c>
      <c r="V124" s="3"/>
      <c r="W124" s="7">
        <v>27</v>
      </c>
      <c r="X124" s="7">
        <v>27</v>
      </c>
      <c r="Y124" s="7">
        <v>26</v>
      </c>
      <c r="Z124" s="7">
        <v>24</v>
      </c>
      <c r="AA124" s="7">
        <v>26</v>
      </c>
      <c r="AB124" s="7">
        <v>28</v>
      </c>
      <c r="AC124" s="7">
        <v>43</v>
      </c>
      <c r="AD124" s="112">
        <f t="shared" si="17"/>
        <v>0</v>
      </c>
      <c r="AE124" s="112">
        <f t="shared" si="17"/>
        <v>0</v>
      </c>
      <c r="AF124" s="112">
        <f t="shared" si="18"/>
        <v>-14</v>
      </c>
      <c r="AG124" s="112">
        <f t="shared" si="19"/>
        <v>14</v>
      </c>
      <c r="AH124" s="356">
        <f t="shared" si="20"/>
        <v>0</v>
      </c>
      <c r="AI124" s="112">
        <f t="shared" si="20"/>
        <v>0</v>
      </c>
      <c r="AJ124" s="112">
        <f t="shared" si="20"/>
        <v>0</v>
      </c>
      <c r="AK124" s="3"/>
      <c r="AL124" s="334"/>
      <c r="AM12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образованиезаочнаяКОГПОБУ "Индустриально-педагогический колледж г. Советска"</v>
      </c>
      <c r="AN124" s="337">
        <v>12</v>
      </c>
      <c r="AO124" s="338" t="b">
        <f t="shared" si="22"/>
        <v>0</v>
      </c>
      <c r="AQ124" s="338" t="b">
        <f t="shared" si="23"/>
        <v>1</v>
      </c>
    </row>
    <row r="125" spans="1:43" ht="45" customHeight="1" x14ac:dyDescent="0.25">
      <c r="A125" s="353">
        <f t="shared" si="15"/>
        <v>112</v>
      </c>
      <c r="B125" s="230" t="s">
        <v>10</v>
      </c>
      <c r="C125" s="230" t="s">
        <v>11</v>
      </c>
      <c r="D125" s="230" t="s">
        <v>50</v>
      </c>
      <c r="E125" s="230" t="s">
        <v>13</v>
      </c>
      <c r="F125" s="230" t="s">
        <v>138</v>
      </c>
      <c r="G125" s="244">
        <v>197</v>
      </c>
      <c r="H125" s="244">
        <v>191</v>
      </c>
      <c r="I125" s="312">
        <v>173</v>
      </c>
      <c r="J125" s="335">
        <v>168</v>
      </c>
      <c r="K125" s="340">
        <v>168</v>
      </c>
      <c r="L125" s="314">
        <v>203</v>
      </c>
      <c r="M125" s="344">
        <f t="shared" si="16"/>
        <v>208</v>
      </c>
      <c r="N125" s="314">
        <v>191</v>
      </c>
      <c r="O125" s="249">
        <f t="shared" si="13"/>
        <v>191</v>
      </c>
      <c r="P125" s="249">
        <v>187</v>
      </c>
      <c r="Q125" s="249">
        <v>180</v>
      </c>
      <c r="R125" s="318"/>
      <c r="S125" s="115"/>
      <c r="T125" s="7">
        <f t="shared" si="14"/>
        <v>191</v>
      </c>
      <c r="U125" s="101">
        <f t="shared" si="12"/>
        <v>0</v>
      </c>
      <c r="V125" s="3"/>
      <c r="W125" s="7">
        <v>197</v>
      </c>
      <c r="X125" s="7">
        <v>191</v>
      </c>
      <c r="Y125" s="7">
        <v>173</v>
      </c>
      <c r="Z125" s="7">
        <v>203</v>
      </c>
      <c r="AA125" s="7">
        <v>191</v>
      </c>
      <c r="AB125" s="7">
        <v>187</v>
      </c>
      <c r="AC125" s="7">
        <v>180</v>
      </c>
      <c r="AD125" s="112">
        <f t="shared" si="17"/>
        <v>0</v>
      </c>
      <c r="AE125" s="112">
        <f t="shared" si="17"/>
        <v>0</v>
      </c>
      <c r="AF125" s="112">
        <f t="shared" si="18"/>
        <v>-5</v>
      </c>
      <c r="AG125" s="112">
        <f t="shared" si="19"/>
        <v>5</v>
      </c>
      <c r="AH125" s="356">
        <f t="shared" si="20"/>
        <v>0</v>
      </c>
      <c r="AI125" s="112">
        <f t="shared" si="20"/>
        <v>0</v>
      </c>
      <c r="AJ125" s="112">
        <f t="shared" si="20"/>
        <v>0</v>
      </c>
      <c r="AK125" s="3"/>
      <c r="AL125" s="334"/>
      <c r="AM12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образованиезаочнаяКОГПОБУ "Омутнинский колледж педагогики, экономики и права"</v>
      </c>
      <c r="AN125" s="337">
        <v>168</v>
      </c>
      <c r="AO125" s="338" t="b">
        <f t="shared" si="22"/>
        <v>0</v>
      </c>
      <c r="AQ125" s="338" t="b">
        <f t="shared" si="23"/>
        <v>1</v>
      </c>
    </row>
    <row r="126" spans="1:43" ht="45" customHeight="1" x14ac:dyDescent="0.25">
      <c r="A126" s="353">
        <f t="shared" si="15"/>
        <v>113</v>
      </c>
      <c r="B126" s="230" t="s">
        <v>10</v>
      </c>
      <c r="C126" s="230" t="s">
        <v>15</v>
      </c>
      <c r="D126" s="230" t="s">
        <v>50</v>
      </c>
      <c r="E126" s="230" t="s">
        <v>16</v>
      </c>
      <c r="F126" s="230" t="s">
        <v>691</v>
      </c>
      <c r="G126" s="244">
        <v>71</v>
      </c>
      <c r="H126" s="244">
        <v>68</v>
      </c>
      <c r="I126" s="312">
        <v>49</v>
      </c>
      <c r="J126" s="335">
        <v>54</v>
      </c>
      <c r="K126" s="340">
        <v>54</v>
      </c>
      <c r="L126" s="314">
        <v>61</v>
      </c>
      <c r="M126" s="344">
        <f t="shared" si="16"/>
        <v>56</v>
      </c>
      <c r="N126" s="314">
        <v>62</v>
      </c>
      <c r="O126" s="249">
        <f t="shared" si="13"/>
        <v>62</v>
      </c>
      <c r="P126" s="249">
        <v>62</v>
      </c>
      <c r="Q126" s="249">
        <v>62</v>
      </c>
      <c r="R126" s="318"/>
      <c r="S126" s="115"/>
      <c r="T126" s="7">
        <f t="shared" si="14"/>
        <v>62.25</v>
      </c>
      <c r="U126" s="101">
        <f t="shared" ref="U126:U189" si="24">O126-T126</f>
        <v>-0.25</v>
      </c>
      <c r="V126" s="3"/>
      <c r="W126" s="7">
        <v>71</v>
      </c>
      <c r="X126" s="7">
        <v>68</v>
      </c>
      <c r="Y126" s="7">
        <v>49</v>
      </c>
      <c r="Z126" s="7">
        <v>61</v>
      </c>
      <c r="AA126" s="7">
        <v>62</v>
      </c>
      <c r="AB126" s="7">
        <v>62</v>
      </c>
      <c r="AC126" s="7">
        <v>62</v>
      </c>
      <c r="AD126" s="112">
        <f t="shared" si="17"/>
        <v>0</v>
      </c>
      <c r="AE126" s="112">
        <f t="shared" si="17"/>
        <v>0</v>
      </c>
      <c r="AF126" s="112">
        <f t="shared" si="18"/>
        <v>5</v>
      </c>
      <c r="AG126" s="112">
        <f t="shared" si="19"/>
        <v>-5</v>
      </c>
      <c r="AH126" s="356">
        <f t="shared" si="20"/>
        <v>0</v>
      </c>
      <c r="AI126" s="112">
        <f t="shared" si="20"/>
        <v>0</v>
      </c>
      <c r="AJ126" s="112">
        <f t="shared" si="20"/>
        <v>0</v>
      </c>
      <c r="AK126" s="3"/>
      <c r="AL126" s="334"/>
      <c r="AM12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образованиеочнаяКОГПОБУ "Слободской колледж педагогики и социальных отношений"</v>
      </c>
      <c r="AN126" s="337">
        <v>54</v>
      </c>
      <c r="AO126" s="338" t="b">
        <f t="shared" si="22"/>
        <v>0</v>
      </c>
      <c r="AQ126" s="338" t="b">
        <f t="shared" si="23"/>
        <v>1</v>
      </c>
    </row>
    <row r="127" spans="1:43" ht="56.25" customHeight="1" x14ac:dyDescent="0.25">
      <c r="A127" s="353">
        <f t="shared" si="15"/>
        <v>114</v>
      </c>
      <c r="B127" s="230" t="s">
        <v>10</v>
      </c>
      <c r="C127" s="230" t="s">
        <v>15</v>
      </c>
      <c r="D127" s="230" t="s">
        <v>59</v>
      </c>
      <c r="E127" s="230" t="s">
        <v>16</v>
      </c>
      <c r="F127" s="230" t="s">
        <v>133</v>
      </c>
      <c r="G127" s="244">
        <v>15</v>
      </c>
      <c r="H127" s="244">
        <v>11</v>
      </c>
      <c r="I127" s="312">
        <v>0</v>
      </c>
      <c r="J127" s="335">
        <v>0</v>
      </c>
      <c r="K127" s="340">
        <v>0</v>
      </c>
      <c r="L127" s="314">
        <v>4</v>
      </c>
      <c r="M127" s="344">
        <f t="shared" si="16"/>
        <v>4</v>
      </c>
      <c r="N127" s="314">
        <v>8</v>
      </c>
      <c r="O127" s="249">
        <f t="shared" si="13"/>
        <v>8</v>
      </c>
      <c r="P127" s="249">
        <v>0</v>
      </c>
      <c r="Q127" s="249">
        <v>0</v>
      </c>
      <c r="R127" s="318"/>
      <c r="S127" s="115"/>
      <c r="T127" s="7">
        <f t="shared" si="14"/>
        <v>7.5</v>
      </c>
      <c r="U127" s="101">
        <f t="shared" si="24"/>
        <v>0.5</v>
      </c>
      <c r="V127" s="3"/>
      <c r="W127" s="7">
        <v>15</v>
      </c>
      <c r="X127" s="7">
        <v>11</v>
      </c>
      <c r="Y127" s="7">
        <v>0</v>
      </c>
      <c r="Z127" s="7">
        <v>4</v>
      </c>
      <c r="AA127" s="7">
        <v>8</v>
      </c>
      <c r="AB127" s="7">
        <v>0</v>
      </c>
      <c r="AC127" s="7">
        <v>0</v>
      </c>
      <c r="AD127" s="112">
        <f t="shared" si="17"/>
        <v>0</v>
      </c>
      <c r="AE127" s="112">
        <f t="shared" si="17"/>
        <v>0</v>
      </c>
      <c r="AF127" s="112">
        <f t="shared" si="18"/>
        <v>0</v>
      </c>
      <c r="AG127" s="112">
        <f t="shared" si="19"/>
        <v>0</v>
      </c>
      <c r="AH127" s="356">
        <f t="shared" si="20"/>
        <v>0</v>
      </c>
      <c r="AI127" s="112">
        <f t="shared" si="20"/>
        <v>0</v>
      </c>
      <c r="AJ127" s="112">
        <f t="shared" si="20"/>
        <v>0</v>
      </c>
      <c r="AK127" s="3"/>
      <c r="AL127" s="334"/>
      <c r="AM12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"Уржумский аграрно-технический техникум"</v>
      </c>
      <c r="AN127" s="337">
        <v>0</v>
      </c>
      <c r="AO127" s="338" t="b">
        <f t="shared" si="22"/>
        <v>0</v>
      </c>
      <c r="AQ127" s="338" t="b">
        <f t="shared" si="23"/>
        <v>1</v>
      </c>
    </row>
    <row r="128" spans="1:43" ht="45" customHeight="1" x14ac:dyDescent="0.25">
      <c r="A128" s="353">
        <f t="shared" si="15"/>
        <v>115</v>
      </c>
      <c r="B128" s="230" t="s">
        <v>10</v>
      </c>
      <c r="C128" s="230" t="s">
        <v>11</v>
      </c>
      <c r="D128" s="230" t="s">
        <v>40</v>
      </c>
      <c r="E128" s="230" t="s">
        <v>13</v>
      </c>
      <c r="F128" s="230" t="s">
        <v>142</v>
      </c>
      <c r="G128" s="244">
        <v>17</v>
      </c>
      <c r="H128" s="244">
        <v>13</v>
      </c>
      <c r="I128" s="312">
        <v>0</v>
      </c>
      <c r="J128" s="335">
        <v>0</v>
      </c>
      <c r="K128" s="340">
        <v>0</v>
      </c>
      <c r="L128" s="314">
        <v>4</v>
      </c>
      <c r="M128" s="344">
        <f t="shared" si="16"/>
        <v>4</v>
      </c>
      <c r="N128" s="314">
        <v>9</v>
      </c>
      <c r="O128" s="249">
        <f t="shared" si="13"/>
        <v>9</v>
      </c>
      <c r="P128" s="249">
        <v>9</v>
      </c>
      <c r="Q128" s="249">
        <v>0</v>
      </c>
      <c r="R128" s="318"/>
      <c r="S128" s="115"/>
      <c r="T128" s="7">
        <f t="shared" si="14"/>
        <v>8.5</v>
      </c>
      <c r="U128" s="101">
        <f t="shared" si="24"/>
        <v>0.5</v>
      </c>
      <c r="V128" s="3"/>
      <c r="W128" s="7">
        <v>17</v>
      </c>
      <c r="X128" s="7">
        <v>13</v>
      </c>
      <c r="Y128" s="7">
        <v>0</v>
      </c>
      <c r="Z128" s="7">
        <v>4</v>
      </c>
      <c r="AA128" s="7">
        <v>9</v>
      </c>
      <c r="AB128" s="7">
        <v>9</v>
      </c>
      <c r="AC128" s="7">
        <v>0</v>
      </c>
      <c r="AD128" s="112">
        <f t="shared" si="17"/>
        <v>0</v>
      </c>
      <c r="AE128" s="112">
        <f t="shared" si="17"/>
        <v>0</v>
      </c>
      <c r="AF128" s="112">
        <f t="shared" si="18"/>
        <v>0</v>
      </c>
      <c r="AG128" s="112">
        <f t="shared" si="19"/>
        <v>0</v>
      </c>
      <c r="AH128" s="356">
        <f t="shared" si="20"/>
        <v>0</v>
      </c>
      <c r="AI128" s="112">
        <f t="shared" si="20"/>
        <v>0</v>
      </c>
      <c r="AJ128" s="112">
        <f t="shared" si="20"/>
        <v>0</v>
      </c>
      <c r="AK128" s="3"/>
      <c r="AL128" s="334"/>
      <c r="AM12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образование35.02.07 Механизация сельского хозяйствазаочнаяКОГПОБУ "Зуевский механико-технологический техникум"</v>
      </c>
      <c r="AN128" s="337">
        <v>0</v>
      </c>
      <c r="AO128" s="338" t="b">
        <f t="shared" si="22"/>
        <v>0</v>
      </c>
      <c r="AQ128" s="338" t="b">
        <f t="shared" si="23"/>
        <v>1</v>
      </c>
    </row>
    <row r="129" spans="1:43" ht="45" customHeight="1" x14ac:dyDescent="0.25">
      <c r="A129" s="353">
        <f t="shared" si="15"/>
        <v>116</v>
      </c>
      <c r="B129" s="230" t="s">
        <v>10</v>
      </c>
      <c r="C129" s="230" t="s">
        <v>11</v>
      </c>
      <c r="D129" s="230" t="s">
        <v>40</v>
      </c>
      <c r="E129" s="230" t="s">
        <v>13</v>
      </c>
      <c r="F129" s="230" t="s">
        <v>120</v>
      </c>
      <c r="G129" s="244">
        <v>16</v>
      </c>
      <c r="H129" s="244">
        <v>14</v>
      </c>
      <c r="I129" s="312">
        <v>0</v>
      </c>
      <c r="J129" s="335">
        <v>0</v>
      </c>
      <c r="K129" s="340">
        <v>0</v>
      </c>
      <c r="L129" s="314">
        <v>0</v>
      </c>
      <c r="M129" s="344">
        <f t="shared" si="16"/>
        <v>0</v>
      </c>
      <c r="N129" s="314">
        <v>8</v>
      </c>
      <c r="O129" s="249">
        <f t="shared" si="13"/>
        <v>8</v>
      </c>
      <c r="P129" s="249">
        <v>0</v>
      </c>
      <c r="Q129" s="249">
        <v>0</v>
      </c>
      <c r="R129" s="318"/>
      <c r="S129" s="115"/>
      <c r="T129" s="7">
        <f t="shared" si="14"/>
        <v>7.5</v>
      </c>
      <c r="U129" s="101">
        <f t="shared" si="24"/>
        <v>0.5</v>
      </c>
      <c r="V129" s="3"/>
      <c r="W129" s="7">
        <v>16</v>
      </c>
      <c r="X129" s="7">
        <v>14</v>
      </c>
      <c r="Y129" s="7">
        <v>0</v>
      </c>
      <c r="Z129" s="7">
        <v>0</v>
      </c>
      <c r="AA129" s="7">
        <v>8</v>
      </c>
      <c r="AB129" s="7">
        <v>0</v>
      </c>
      <c r="AC129" s="7">
        <v>0</v>
      </c>
      <c r="AD129" s="112">
        <f t="shared" si="17"/>
        <v>0</v>
      </c>
      <c r="AE129" s="112">
        <f t="shared" si="17"/>
        <v>0</v>
      </c>
      <c r="AF129" s="112">
        <f t="shared" si="18"/>
        <v>0</v>
      </c>
      <c r="AG129" s="112">
        <f t="shared" si="19"/>
        <v>0</v>
      </c>
      <c r="AH129" s="356">
        <f t="shared" si="20"/>
        <v>0</v>
      </c>
      <c r="AI129" s="112">
        <f t="shared" si="20"/>
        <v>0</v>
      </c>
      <c r="AJ129" s="112">
        <f t="shared" si="20"/>
        <v>0</v>
      </c>
      <c r="AK129" s="3"/>
      <c r="AL129" s="334"/>
      <c r="AM12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образование35.02.07 Механизация сельского хозяйствазаочнаяКОГПОАУ "Савальский политехнический техникум"</v>
      </c>
      <c r="AN129" s="337">
        <v>0</v>
      </c>
      <c r="AO129" s="338" t="b">
        <f t="shared" si="22"/>
        <v>0</v>
      </c>
      <c r="AQ129" s="338" t="b">
        <f t="shared" si="23"/>
        <v>1</v>
      </c>
    </row>
    <row r="130" spans="1:43" ht="45" customHeight="1" x14ac:dyDescent="0.25">
      <c r="A130" s="353">
        <f t="shared" si="15"/>
        <v>117</v>
      </c>
      <c r="B130" s="230" t="s">
        <v>10</v>
      </c>
      <c r="C130" s="230" t="s">
        <v>15</v>
      </c>
      <c r="D130" s="230" t="s">
        <v>42</v>
      </c>
      <c r="E130" s="230" t="s">
        <v>16</v>
      </c>
      <c r="F130" s="230" t="s">
        <v>147</v>
      </c>
      <c r="G130" s="244">
        <v>0</v>
      </c>
      <c r="H130" s="244">
        <v>0</v>
      </c>
      <c r="I130" s="312">
        <v>8</v>
      </c>
      <c r="J130" s="335">
        <v>0</v>
      </c>
      <c r="K130" s="340">
        <v>0</v>
      </c>
      <c r="L130" s="314">
        <v>25</v>
      </c>
      <c r="M130" s="344">
        <f t="shared" si="16"/>
        <v>33</v>
      </c>
      <c r="N130" s="314">
        <v>8</v>
      </c>
      <c r="O130" s="249">
        <f t="shared" si="13"/>
        <v>8</v>
      </c>
      <c r="P130" s="249">
        <v>33</v>
      </c>
      <c r="Q130" s="249">
        <v>58</v>
      </c>
      <c r="R130" s="318"/>
      <c r="S130" s="115"/>
      <c r="T130" s="7">
        <f t="shared" si="14"/>
        <v>8.25</v>
      </c>
      <c r="U130" s="101">
        <f t="shared" si="24"/>
        <v>-0.25</v>
      </c>
      <c r="V130" s="3"/>
      <c r="W130" s="7">
        <v>0</v>
      </c>
      <c r="X130" s="7">
        <v>0</v>
      </c>
      <c r="Y130" s="7">
        <v>8</v>
      </c>
      <c r="Z130" s="7">
        <v>25</v>
      </c>
      <c r="AA130" s="7">
        <v>8</v>
      </c>
      <c r="AB130" s="7">
        <v>33</v>
      </c>
      <c r="AC130" s="7">
        <v>58</v>
      </c>
      <c r="AD130" s="112">
        <f t="shared" si="17"/>
        <v>0</v>
      </c>
      <c r="AE130" s="112">
        <f t="shared" si="17"/>
        <v>0</v>
      </c>
      <c r="AF130" s="112">
        <f t="shared" si="18"/>
        <v>-8</v>
      </c>
      <c r="AG130" s="112">
        <f t="shared" si="19"/>
        <v>8</v>
      </c>
      <c r="AH130" s="356">
        <f t="shared" si="20"/>
        <v>0</v>
      </c>
      <c r="AI130" s="112">
        <f t="shared" si="20"/>
        <v>0</v>
      </c>
      <c r="AJ130" s="112">
        <f t="shared" si="20"/>
        <v>0</v>
      </c>
      <c r="AK130" s="3"/>
      <c r="AL130" s="334"/>
      <c r="AM13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товаровочнаяКОГПОБУ "Санчурский социально-экономический техникум"</v>
      </c>
      <c r="AN130" s="337">
        <v>0</v>
      </c>
      <c r="AO130" s="338" t="b">
        <f t="shared" si="22"/>
        <v>0</v>
      </c>
      <c r="AQ130" s="338" t="b">
        <f t="shared" si="23"/>
        <v>1</v>
      </c>
    </row>
    <row r="131" spans="1:43" ht="56.25" customHeight="1" x14ac:dyDescent="0.25">
      <c r="A131" s="353">
        <f t="shared" si="15"/>
        <v>118</v>
      </c>
      <c r="B131" s="230" t="s">
        <v>10</v>
      </c>
      <c r="C131" s="230" t="s">
        <v>11</v>
      </c>
      <c r="D131" s="230" t="s">
        <v>60</v>
      </c>
      <c r="E131" s="230" t="s">
        <v>13</v>
      </c>
      <c r="F131" s="230" t="s">
        <v>119</v>
      </c>
      <c r="G131" s="244">
        <v>66</v>
      </c>
      <c r="H131" s="244">
        <v>66</v>
      </c>
      <c r="I131" s="312">
        <v>51</v>
      </c>
      <c r="J131" s="335">
        <v>51</v>
      </c>
      <c r="K131" s="340">
        <v>51</v>
      </c>
      <c r="L131" s="314">
        <v>61</v>
      </c>
      <c r="M131" s="344">
        <f t="shared" si="16"/>
        <v>61</v>
      </c>
      <c r="N131" s="314">
        <v>61</v>
      </c>
      <c r="O131" s="249">
        <f t="shared" si="13"/>
        <v>61</v>
      </c>
      <c r="P131" s="249">
        <v>61</v>
      </c>
      <c r="Q131" s="249">
        <v>61</v>
      </c>
      <c r="R131" s="318"/>
      <c r="S131" s="115"/>
      <c r="T131" s="7">
        <f t="shared" si="14"/>
        <v>61</v>
      </c>
      <c r="U131" s="101">
        <f t="shared" si="24"/>
        <v>0</v>
      </c>
      <c r="V131" s="3"/>
      <c r="W131" s="7">
        <v>66</v>
      </c>
      <c r="X131" s="7">
        <v>66</v>
      </c>
      <c r="Y131" s="7">
        <v>51</v>
      </c>
      <c r="Z131" s="7">
        <v>61</v>
      </c>
      <c r="AA131" s="7">
        <v>61</v>
      </c>
      <c r="AB131" s="7">
        <v>61</v>
      </c>
      <c r="AC131" s="7">
        <v>61</v>
      </c>
      <c r="AD131" s="112">
        <f t="shared" si="17"/>
        <v>0</v>
      </c>
      <c r="AE131" s="112">
        <f t="shared" si="17"/>
        <v>0</v>
      </c>
      <c r="AF131" s="112">
        <f t="shared" si="18"/>
        <v>0</v>
      </c>
      <c r="AG131" s="112">
        <f t="shared" si="19"/>
        <v>0</v>
      </c>
      <c r="AH131" s="356">
        <f t="shared" si="20"/>
        <v>0</v>
      </c>
      <c r="AI131" s="112">
        <f t="shared" si="20"/>
        <v>0</v>
      </c>
      <c r="AJ131" s="112">
        <f t="shared" si="20"/>
        <v>0</v>
      </c>
      <c r="AK131" s="3"/>
      <c r="AL131" s="334"/>
      <c r="AM13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образование35.02.16 Эксплуатация и ремонт сельскохозяйственной техники и оборудованиязаочнаяКОГПОБУ "Кировский сельскохозяйственный техникум"</v>
      </c>
      <c r="AN131" s="337">
        <v>51</v>
      </c>
      <c r="AO131" s="338" t="b">
        <f t="shared" si="22"/>
        <v>0</v>
      </c>
      <c r="AQ131" s="338" t="b">
        <f t="shared" si="23"/>
        <v>1</v>
      </c>
    </row>
    <row r="132" spans="1:43" ht="57" customHeight="1" x14ac:dyDescent="0.25">
      <c r="A132" s="353">
        <f t="shared" si="15"/>
        <v>119</v>
      </c>
      <c r="B132" s="230" t="s">
        <v>10</v>
      </c>
      <c r="C132" s="230" t="s">
        <v>15</v>
      </c>
      <c r="D132" s="230" t="s">
        <v>60</v>
      </c>
      <c r="E132" s="230" t="s">
        <v>16</v>
      </c>
      <c r="F132" s="230" t="s">
        <v>119</v>
      </c>
      <c r="G132" s="244">
        <v>97</v>
      </c>
      <c r="H132" s="244">
        <v>97</v>
      </c>
      <c r="I132" s="312">
        <v>80</v>
      </c>
      <c r="J132" s="335">
        <v>80</v>
      </c>
      <c r="K132" s="340">
        <v>80</v>
      </c>
      <c r="L132" s="314">
        <v>100</v>
      </c>
      <c r="M132" s="344">
        <f t="shared" si="16"/>
        <v>100</v>
      </c>
      <c r="N132" s="314">
        <v>94</v>
      </c>
      <c r="O132" s="249">
        <f t="shared" si="13"/>
        <v>94</v>
      </c>
      <c r="P132" s="249">
        <v>94</v>
      </c>
      <c r="Q132" s="249">
        <v>94</v>
      </c>
      <c r="R132" s="318"/>
      <c r="S132" s="115"/>
      <c r="T132" s="7">
        <f t="shared" si="14"/>
        <v>93.5</v>
      </c>
      <c r="U132" s="101">
        <f t="shared" si="24"/>
        <v>0.5</v>
      </c>
      <c r="V132" s="3"/>
      <c r="W132" s="7">
        <v>97</v>
      </c>
      <c r="X132" s="7">
        <v>97</v>
      </c>
      <c r="Y132" s="7">
        <v>80</v>
      </c>
      <c r="Z132" s="7">
        <v>100</v>
      </c>
      <c r="AA132" s="7">
        <v>94</v>
      </c>
      <c r="AB132" s="7">
        <v>94</v>
      </c>
      <c r="AC132" s="7">
        <v>94</v>
      </c>
      <c r="AD132" s="112">
        <f t="shared" si="17"/>
        <v>0</v>
      </c>
      <c r="AE132" s="112">
        <f t="shared" si="17"/>
        <v>0</v>
      </c>
      <c r="AF132" s="112">
        <f t="shared" si="18"/>
        <v>0</v>
      </c>
      <c r="AG132" s="112">
        <f t="shared" si="19"/>
        <v>0</v>
      </c>
      <c r="AH132" s="356">
        <f t="shared" si="20"/>
        <v>0</v>
      </c>
      <c r="AI132" s="112">
        <f t="shared" si="20"/>
        <v>0</v>
      </c>
      <c r="AJ132" s="112">
        <f t="shared" si="20"/>
        <v>0</v>
      </c>
      <c r="AK132" s="3"/>
      <c r="AL132" s="334"/>
      <c r="AM13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оборудованияочнаяКОГПОБУ "Кировский сельскохозяйственный техникум"</v>
      </c>
      <c r="AN132" s="337">
        <v>80</v>
      </c>
      <c r="AO132" s="338" t="b">
        <f t="shared" si="22"/>
        <v>0</v>
      </c>
      <c r="AQ132" s="338" t="b">
        <f t="shared" si="23"/>
        <v>1</v>
      </c>
    </row>
    <row r="133" spans="1:43" ht="57" customHeight="1" x14ac:dyDescent="0.25">
      <c r="A133" s="353">
        <f t="shared" si="15"/>
        <v>120</v>
      </c>
      <c r="B133" s="230" t="s">
        <v>10</v>
      </c>
      <c r="C133" s="230" t="s">
        <v>15</v>
      </c>
      <c r="D133" s="230" t="s">
        <v>692</v>
      </c>
      <c r="E133" s="230" t="s">
        <v>16</v>
      </c>
      <c r="F133" s="230" t="s">
        <v>119</v>
      </c>
      <c r="G133" s="244">
        <v>28</v>
      </c>
      <c r="H133" s="244">
        <v>28</v>
      </c>
      <c r="I133" s="312">
        <v>38</v>
      </c>
      <c r="J133" s="335">
        <v>38</v>
      </c>
      <c r="K133" s="340">
        <v>38</v>
      </c>
      <c r="L133" s="314">
        <v>58</v>
      </c>
      <c r="M133" s="344">
        <f t="shared" si="16"/>
        <v>58</v>
      </c>
      <c r="N133" s="314">
        <v>38</v>
      </c>
      <c r="O133" s="249">
        <f t="shared" si="13"/>
        <v>38</v>
      </c>
      <c r="P133" s="249">
        <v>38</v>
      </c>
      <c r="Q133" s="249">
        <v>38</v>
      </c>
      <c r="R133" s="318"/>
      <c r="S133" s="115"/>
      <c r="T133" s="7">
        <f t="shared" si="14"/>
        <v>38</v>
      </c>
      <c r="U133" s="101">
        <f t="shared" si="24"/>
        <v>0</v>
      </c>
      <c r="V133" s="3"/>
      <c r="W133" s="7">
        <v>28</v>
      </c>
      <c r="X133" s="7">
        <v>28</v>
      </c>
      <c r="Y133" s="7">
        <v>38</v>
      </c>
      <c r="Z133" s="7">
        <v>58</v>
      </c>
      <c r="AA133" s="7">
        <v>38</v>
      </c>
      <c r="AB133" s="7">
        <v>38</v>
      </c>
      <c r="AC133" s="7">
        <v>38</v>
      </c>
      <c r="AD133" s="112">
        <f t="shared" si="17"/>
        <v>0</v>
      </c>
      <c r="AE133" s="112">
        <f t="shared" si="17"/>
        <v>0</v>
      </c>
      <c r="AF133" s="112">
        <f t="shared" si="18"/>
        <v>0</v>
      </c>
      <c r="AG133" s="112">
        <f t="shared" si="19"/>
        <v>0</v>
      </c>
      <c r="AH133" s="356">
        <f t="shared" si="20"/>
        <v>0</v>
      </c>
      <c r="AI133" s="112">
        <f t="shared" si="20"/>
        <v>0</v>
      </c>
      <c r="AJ133" s="112">
        <f t="shared" si="20"/>
        <v>0</v>
      </c>
      <c r="AK133" s="3"/>
      <c r="AL133" s="334"/>
      <c r="AM133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образование35.02.08 Электротехнические системы в агропромышленном комплексе (АПК) очнаяКОГПОБУ "Кировский сельскохозяйственный техникум"</v>
      </c>
      <c r="AN133" s="337">
        <v>38</v>
      </c>
      <c r="AO133" s="338" t="b">
        <f t="shared" si="22"/>
        <v>0</v>
      </c>
      <c r="AQ133" s="338" t="b">
        <f t="shared" si="23"/>
        <v>1</v>
      </c>
    </row>
    <row r="134" spans="1:43" ht="45" customHeight="1" x14ac:dyDescent="0.25">
      <c r="A134" s="353">
        <f t="shared" si="15"/>
        <v>121</v>
      </c>
      <c r="B134" s="230" t="s">
        <v>10</v>
      </c>
      <c r="C134" s="230" t="s">
        <v>11</v>
      </c>
      <c r="D134" s="230" t="s">
        <v>52</v>
      </c>
      <c r="E134" s="230" t="s">
        <v>13</v>
      </c>
      <c r="F134" s="230" t="s">
        <v>119</v>
      </c>
      <c r="G134" s="244">
        <v>34</v>
      </c>
      <c r="H134" s="244">
        <v>34</v>
      </c>
      <c r="I134" s="312">
        <v>25</v>
      </c>
      <c r="J134" s="335">
        <v>25</v>
      </c>
      <c r="K134" s="340">
        <v>25</v>
      </c>
      <c r="L134" s="314">
        <v>25</v>
      </c>
      <c r="M134" s="344">
        <f t="shared" si="16"/>
        <v>25</v>
      </c>
      <c r="N134" s="314">
        <v>30</v>
      </c>
      <c r="O134" s="249">
        <f t="shared" si="13"/>
        <v>30</v>
      </c>
      <c r="P134" s="249">
        <v>30</v>
      </c>
      <c r="Q134" s="249">
        <v>30</v>
      </c>
      <c r="R134" s="318"/>
      <c r="S134" s="115"/>
      <c r="T134" s="7">
        <f t="shared" si="14"/>
        <v>29.5</v>
      </c>
      <c r="U134" s="101">
        <f t="shared" si="24"/>
        <v>0.5</v>
      </c>
      <c r="V134" s="3"/>
      <c r="W134" s="7">
        <v>34</v>
      </c>
      <c r="X134" s="7">
        <v>34</v>
      </c>
      <c r="Y134" s="7">
        <v>25</v>
      </c>
      <c r="Z134" s="7">
        <v>25</v>
      </c>
      <c r="AA134" s="7">
        <v>30</v>
      </c>
      <c r="AB134" s="7">
        <v>30</v>
      </c>
      <c r="AC134" s="7">
        <v>30</v>
      </c>
      <c r="AD134" s="112">
        <f t="shared" si="17"/>
        <v>0</v>
      </c>
      <c r="AE134" s="112">
        <f t="shared" si="17"/>
        <v>0</v>
      </c>
      <c r="AF134" s="112">
        <f t="shared" si="18"/>
        <v>0</v>
      </c>
      <c r="AG134" s="112">
        <f t="shared" si="19"/>
        <v>0</v>
      </c>
      <c r="AH134" s="356">
        <f t="shared" si="20"/>
        <v>0</v>
      </c>
      <c r="AI134" s="112">
        <f t="shared" si="20"/>
        <v>0</v>
      </c>
      <c r="AJ134" s="112">
        <f t="shared" si="20"/>
        <v>0</v>
      </c>
      <c r="AK134" s="3"/>
      <c r="AL134" s="334"/>
      <c r="AM134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образование35.02.08 Электрификация и автоматизация сельского хозяйствазаочнаяКОГПОБУ "Кировский сельскохозяйственный техникум"</v>
      </c>
      <c r="AN134" s="337">
        <v>25</v>
      </c>
      <c r="AO134" s="338" t="b">
        <f t="shared" si="22"/>
        <v>0</v>
      </c>
      <c r="AQ134" s="338" t="b">
        <f t="shared" si="23"/>
        <v>1</v>
      </c>
    </row>
    <row r="135" spans="1:43" ht="45" customHeight="1" x14ac:dyDescent="0.25">
      <c r="A135" s="353">
        <f t="shared" si="15"/>
        <v>122</v>
      </c>
      <c r="B135" s="230" t="s">
        <v>10</v>
      </c>
      <c r="C135" s="230" t="s">
        <v>11</v>
      </c>
      <c r="D135" s="230" t="s">
        <v>52</v>
      </c>
      <c r="E135" s="230" t="s">
        <v>13</v>
      </c>
      <c r="F135" s="230" t="s">
        <v>117</v>
      </c>
      <c r="G135" s="244">
        <v>5</v>
      </c>
      <c r="H135" s="244">
        <v>5</v>
      </c>
      <c r="I135" s="312">
        <v>4</v>
      </c>
      <c r="J135" s="335">
        <v>4</v>
      </c>
      <c r="K135" s="340">
        <v>4</v>
      </c>
      <c r="L135" s="314">
        <v>3</v>
      </c>
      <c r="M135" s="344">
        <f t="shared" si="16"/>
        <v>3</v>
      </c>
      <c r="N135" s="314">
        <v>4</v>
      </c>
      <c r="O135" s="249">
        <f t="shared" si="13"/>
        <v>4</v>
      </c>
      <c r="P135" s="249">
        <v>4</v>
      </c>
      <c r="Q135" s="249">
        <v>4</v>
      </c>
      <c r="R135" s="318"/>
      <c r="S135" s="115"/>
      <c r="T135" s="7">
        <f t="shared" si="14"/>
        <v>4.25</v>
      </c>
      <c r="U135" s="101">
        <f t="shared" si="24"/>
        <v>-0.25</v>
      </c>
      <c r="V135" s="3"/>
      <c r="W135" s="7">
        <v>5</v>
      </c>
      <c r="X135" s="7">
        <v>5</v>
      </c>
      <c r="Y135" s="7">
        <v>4</v>
      </c>
      <c r="Z135" s="7">
        <v>3</v>
      </c>
      <c r="AA135" s="7">
        <v>4</v>
      </c>
      <c r="AB135" s="7">
        <v>4</v>
      </c>
      <c r="AC135" s="7">
        <v>4</v>
      </c>
      <c r="AD135" s="112">
        <f t="shared" si="17"/>
        <v>0</v>
      </c>
      <c r="AE135" s="112">
        <f t="shared" si="17"/>
        <v>0</v>
      </c>
      <c r="AF135" s="112">
        <f t="shared" si="18"/>
        <v>0</v>
      </c>
      <c r="AG135" s="112">
        <f t="shared" si="19"/>
        <v>0</v>
      </c>
      <c r="AH135" s="356">
        <f t="shared" si="20"/>
        <v>0</v>
      </c>
      <c r="AI135" s="112">
        <f t="shared" si="20"/>
        <v>0</v>
      </c>
      <c r="AJ135" s="112">
        <f t="shared" si="20"/>
        <v>0</v>
      </c>
      <c r="AK135" s="3"/>
      <c r="AL135" s="334"/>
      <c r="AM135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образование35.02.08 Электрификация и автоматизация сельского хозяйствазаочнаяКОГПОБУ "Нолинский техникум механизации сельского хозяйства"</v>
      </c>
      <c r="AN135" s="337">
        <v>4</v>
      </c>
      <c r="AO135" s="338" t="b">
        <f t="shared" si="22"/>
        <v>0</v>
      </c>
      <c r="AQ135" s="338" t="b">
        <f t="shared" si="23"/>
        <v>1</v>
      </c>
    </row>
    <row r="136" spans="1:43" ht="45" customHeight="1" x14ac:dyDescent="0.25">
      <c r="A136" s="353">
        <f t="shared" si="15"/>
        <v>123</v>
      </c>
      <c r="B136" s="230" t="s">
        <v>10</v>
      </c>
      <c r="C136" s="230" t="s">
        <v>11</v>
      </c>
      <c r="D136" s="230" t="s">
        <v>42</v>
      </c>
      <c r="E136" s="230" t="s">
        <v>13</v>
      </c>
      <c r="F136" s="230" t="s">
        <v>130</v>
      </c>
      <c r="G136" s="244">
        <v>14</v>
      </c>
      <c r="H136" s="244">
        <v>14</v>
      </c>
      <c r="I136" s="312">
        <v>13</v>
      </c>
      <c r="J136" s="335">
        <v>0</v>
      </c>
      <c r="K136" s="340">
        <v>13</v>
      </c>
      <c r="L136" s="314">
        <v>13</v>
      </c>
      <c r="M136" s="344">
        <f t="shared" si="16"/>
        <v>13</v>
      </c>
      <c r="N136" s="314">
        <v>14</v>
      </c>
      <c r="O136" s="249">
        <f t="shared" si="13"/>
        <v>14</v>
      </c>
      <c r="P136" s="249">
        <v>14</v>
      </c>
      <c r="Q136" s="249">
        <v>14</v>
      </c>
      <c r="R136" s="318"/>
      <c r="S136" s="115"/>
      <c r="T136" s="7">
        <f t="shared" si="14"/>
        <v>13.5</v>
      </c>
      <c r="U136" s="101">
        <f t="shared" si="24"/>
        <v>0.5</v>
      </c>
      <c r="V136" s="3"/>
      <c r="W136" s="7">
        <v>14</v>
      </c>
      <c r="X136" s="7">
        <v>14</v>
      </c>
      <c r="Y136" s="7">
        <v>13</v>
      </c>
      <c r="Z136" s="7">
        <v>13</v>
      </c>
      <c r="AA136" s="7">
        <v>14</v>
      </c>
      <c r="AB136" s="7">
        <v>14</v>
      </c>
      <c r="AC136" s="7">
        <v>14</v>
      </c>
      <c r="AD136" s="112">
        <f t="shared" si="17"/>
        <v>0</v>
      </c>
      <c r="AE136" s="112">
        <f t="shared" si="17"/>
        <v>0</v>
      </c>
      <c r="AF136" s="112">
        <f t="shared" si="18"/>
        <v>0</v>
      </c>
      <c r="AG136" s="112">
        <f t="shared" si="19"/>
        <v>0</v>
      </c>
      <c r="AH136" s="356">
        <f t="shared" si="20"/>
        <v>0</v>
      </c>
      <c r="AI136" s="112">
        <f t="shared" si="20"/>
        <v>0</v>
      </c>
      <c r="AJ136" s="112">
        <f t="shared" si="20"/>
        <v>0</v>
      </c>
      <c r="AK136" s="3"/>
      <c r="AL136" s="334"/>
      <c r="AM136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образование38.02.05 Товароведение и экспертиза качества потребительских товаровзаочнаяКОГПОБУ "Вятский колледж профессиональных технологий, управления и сервиса"</v>
      </c>
      <c r="AN136" s="337">
        <v>0</v>
      </c>
      <c r="AO136" s="338" t="b">
        <f t="shared" si="22"/>
        <v>0</v>
      </c>
      <c r="AQ136" s="338" t="b">
        <f t="shared" si="23"/>
        <v>1</v>
      </c>
    </row>
    <row r="137" spans="1:43" ht="56.25" customHeight="1" x14ac:dyDescent="0.25">
      <c r="A137" s="353">
        <f t="shared" si="15"/>
        <v>124</v>
      </c>
      <c r="B137" s="230" t="s">
        <v>10</v>
      </c>
      <c r="C137" s="230" t="s">
        <v>15</v>
      </c>
      <c r="D137" s="230" t="s">
        <v>42</v>
      </c>
      <c r="E137" s="230" t="s">
        <v>16</v>
      </c>
      <c r="F137" s="230" t="s">
        <v>124</v>
      </c>
      <c r="G137" s="244">
        <v>19</v>
      </c>
      <c r="H137" s="244">
        <v>18</v>
      </c>
      <c r="I137" s="312">
        <v>0</v>
      </c>
      <c r="J137" s="335">
        <v>0</v>
      </c>
      <c r="K137" s="340">
        <v>0</v>
      </c>
      <c r="L137" s="314">
        <v>3</v>
      </c>
      <c r="M137" s="344">
        <f t="shared" si="16"/>
        <v>3</v>
      </c>
      <c r="N137" s="314">
        <v>10</v>
      </c>
      <c r="O137" s="249">
        <f t="shared" si="13"/>
        <v>10</v>
      </c>
      <c r="P137" s="249">
        <v>0</v>
      </c>
      <c r="Q137" s="249">
        <v>0</v>
      </c>
      <c r="R137" s="318"/>
      <c r="S137" s="115"/>
      <c r="T137" s="7">
        <f t="shared" si="14"/>
        <v>10</v>
      </c>
      <c r="U137" s="101">
        <f t="shared" si="24"/>
        <v>0</v>
      </c>
      <c r="V137" s="3"/>
      <c r="W137" s="7">
        <v>19</v>
      </c>
      <c r="X137" s="7">
        <v>18</v>
      </c>
      <c r="Y137" s="7">
        <v>0</v>
      </c>
      <c r="Z137" s="7">
        <v>3</v>
      </c>
      <c r="AA137" s="7">
        <v>10</v>
      </c>
      <c r="AB137" s="7">
        <v>0</v>
      </c>
      <c r="AC137" s="7">
        <v>0</v>
      </c>
      <c r="AD137" s="112">
        <f t="shared" si="17"/>
        <v>0</v>
      </c>
      <c r="AE137" s="112">
        <f t="shared" si="17"/>
        <v>0</v>
      </c>
      <c r="AF137" s="112">
        <f t="shared" si="18"/>
        <v>0</v>
      </c>
      <c r="AG137" s="112">
        <f t="shared" si="19"/>
        <v>0</v>
      </c>
      <c r="AH137" s="356">
        <f t="shared" si="20"/>
        <v>0</v>
      </c>
      <c r="AI137" s="112">
        <f t="shared" si="20"/>
        <v>0</v>
      </c>
      <c r="AJ137" s="112">
        <f t="shared" si="20"/>
        <v>0</v>
      </c>
      <c r="AK137" s="3"/>
      <c r="AL137" s="334"/>
      <c r="AM137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товаровочнаяКОГПОАУ "Омутнинский политехнический техникум"</v>
      </c>
      <c r="AN137" s="337">
        <v>0</v>
      </c>
      <c r="AO137" s="338" t="b">
        <f t="shared" si="22"/>
        <v>0</v>
      </c>
      <c r="AQ137" s="338" t="b">
        <f t="shared" si="23"/>
        <v>1</v>
      </c>
    </row>
    <row r="138" spans="1:43" ht="56.25" customHeight="1" x14ac:dyDescent="0.25">
      <c r="A138" s="353">
        <f t="shared" si="15"/>
        <v>125</v>
      </c>
      <c r="B138" s="230" t="s">
        <v>10</v>
      </c>
      <c r="C138" s="230" t="s">
        <v>15</v>
      </c>
      <c r="D138" s="230" t="s">
        <v>149</v>
      </c>
      <c r="E138" s="230" t="s">
        <v>13</v>
      </c>
      <c r="F138" s="230" t="s">
        <v>124</v>
      </c>
      <c r="G138" s="244">
        <v>0</v>
      </c>
      <c r="H138" s="244">
        <v>0</v>
      </c>
      <c r="I138" s="312">
        <v>5</v>
      </c>
      <c r="J138" s="335">
        <v>0</v>
      </c>
      <c r="K138" s="340">
        <v>0</v>
      </c>
      <c r="L138" s="314">
        <v>15</v>
      </c>
      <c r="M138" s="344">
        <f t="shared" si="16"/>
        <v>20</v>
      </c>
      <c r="N138" s="314">
        <v>5</v>
      </c>
      <c r="O138" s="249">
        <f t="shared" si="13"/>
        <v>5</v>
      </c>
      <c r="P138" s="249">
        <v>15</v>
      </c>
      <c r="Q138" s="249">
        <v>15</v>
      </c>
      <c r="R138" s="318"/>
      <c r="S138" s="115"/>
      <c r="T138" s="7">
        <f t="shared" si="14"/>
        <v>5</v>
      </c>
      <c r="U138" s="101">
        <f t="shared" si="24"/>
        <v>0</v>
      </c>
      <c r="V138" s="3"/>
      <c r="W138" s="7">
        <v>0</v>
      </c>
      <c r="X138" s="7">
        <v>0</v>
      </c>
      <c r="Y138" s="7">
        <v>5</v>
      </c>
      <c r="Z138" s="7">
        <v>15</v>
      </c>
      <c r="AA138" s="7">
        <v>5</v>
      </c>
      <c r="AB138" s="7">
        <v>15</v>
      </c>
      <c r="AC138" s="7">
        <v>15</v>
      </c>
      <c r="AD138" s="112">
        <f t="shared" si="17"/>
        <v>0</v>
      </c>
      <c r="AE138" s="112">
        <f t="shared" si="17"/>
        <v>0</v>
      </c>
      <c r="AF138" s="112">
        <f t="shared" si="18"/>
        <v>-5</v>
      </c>
      <c r="AG138" s="112">
        <f t="shared" si="19"/>
        <v>5</v>
      </c>
      <c r="AH138" s="356">
        <f t="shared" si="20"/>
        <v>0</v>
      </c>
      <c r="AI138" s="112">
        <f t="shared" si="20"/>
        <v>0</v>
      </c>
      <c r="AJ138" s="112">
        <f t="shared" si="20"/>
        <v>0</v>
      </c>
      <c r="AK138" s="3"/>
      <c r="AL138" s="334"/>
      <c r="AM138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образование22.02.05 Обработка металлов давлениемзаочнаяКОГПОАУ "Омутнинский политехнический техникум"</v>
      </c>
      <c r="AN138" s="337">
        <v>0</v>
      </c>
      <c r="AO138" s="338" t="b">
        <f t="shared" si="22"/>
        <v>0</v>
      </c>
      <c r="AQ138" s="338" t="b">
        <f t="shared" si="23"/>
        <v>1</v>
      </c>
    </row>
    <row r="139" spans="1:43" ht="45" customHeight="1" x14ac:dyDescent="0.25">
      <c r="A139" s="353">
        <f t="shared" si="15"/>
        <v>126</v>
      </c>
      <c r="B139" s="230" t="s">
        <v>10</v>
      </c>
      <c r="C139" s="230" t="s">
        <v>11</v>
      </c>
      <c r="D139" s="230" t="s">
        <v>42</v>
      </c>
      <c r="E139" s="230" t="s">
        <v>13</v>
      </c>
      <c r="F139" s="230" t="s">
        <v>142</v>
      </c>
      <c r="G139" s="244">
        <v>4</v>
      </c>
      <c r="H139" s="244">
        <v>4</v>
      </c>
      <c r="I139" s="312">
        <v>0</v>
      </c>
      <c r="J139" s="335">
        <v>0</v>
      </c>
      <c r="K139" s="340">
        <v>0</v>
      </c>
      <c r="L139" s="314">
        <v>0</v>
      </c>
      <c r="M139" s="344">
        <f t="shared" si="16"/>
        <v>0</v>
      </c>
      <c r="N139" s="314">
        <v>2</v>
      </c>
      <c r="O139" s="249">
        <f t="shared" si="13"/>
        <v>2</v>
      </c>
      <c r="P139" s="249">
        <v>2</v>
      </c>
      <c r="Q139" s="249">
        <v>2</v>
      </c>
      <c r="R139" s="318"/>
      <c r="S139" s="115"/>
      <c r="T139" s="7">
        <f t="shared" si="14"/>
        <v>2</v>
      </c>
      <c r="U139" s="101">
        <f t="shared" si="24"/>
        <v>0</v>
      </c>
      <c r="V139" s="3"/>
      <c r="W139" s="7">
        <v>4</v>
      </c>
      <c r="X139" s="7">
        <v>4</v>
      </c>
      <c r="Y139" s="7">
        <v>0</v>
      </c>
      <c r="Z139" s="7">
        <v>0</v>
      </c>
      <c r="AA139" s="7">
        <v>2</v>
      </c>
      <c r="AB139" s="7">
        <v>2</v>
      </c>
      <c r="AC139" s="7">
        <v>2</v>
      </c>
      <c r="AD139" s="112">
        <f t="shared" si="17"/>
        <v>0</v>
      </c>
      <c r="AE139" s="112">
        <f t="shared" si="17"/>
        <v>0</v>
      </c>
      <c r="AF139" s="112">
        <f t="shared" si="18"/>
        <v>0</v>
      </c>
      <c r="AG139" s="112">
        <f t="shared" si="19"/>
        <v>0</v>
      </c>
      <c r="AH139" s="356">
        <f t="shared" si="20"/>
        <v>0</v>
      </c>
      <c r="AI139" s="112">
        <f t="shared" si="20"/>
        <v>0</v>
      </c>
      <c r="AJ139" s="112">
        <f t="shared" si="20"/>
        <v>0</v>
      </c>
      <c r="AK139" s="3"/>
      <c r="AL139" s="334"/>
      <c r="AM139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образование38.02.05 Товароведение и экспертиза качества потребительских товаровзаочнаяКОГПОБУ "Зуевский механико-технологический техникум"</v>
      </c>
      <c r="AN139" s="337">
        <v>0</v>
      </c>
      <c r="AO139" s="338" t="b">
        <f t="shared" si="22"/>
        <v>0</v>
      </c>
      <c r="AQ139" s="338" t="b">
        <f t="shared" si="23"/>
        <v>1</v>
      </c>
    </row>
    <row r="140" spans="1:43" ht="45" customHeight="1" x14ac:dyDescent="0.25">
      <c r="A140" s="353">
        <f t="shared" si="15"/>
        <v>127</v>
      </c>
      <c r="B140" s="230" t="s">
        <v>10</v>
      </c>
      <c r="C140" s="230" t="s">
        <v>15</v>
      </c>
      <c r="D140" s="230" t="s">
        <v>101</v>
      </c>
      <c r="E140" s="230" t="s">
        <v>16</v>
      </c>
      <c r="F140" s="230" t="s">
        <v>131</v>
      </c>
      <c r="G140" s="244">
        <v>55</v>
      </c>
      <c r="H140" s="244">
        <v>55</v>
      </c>
      <c r="I140" s="312">
        <v>64</v>
      </c>
      <c r="J140" s="335">
        <v>62</v>
      </c>
      <c r="K140" s="340">
        <v>62</v>
      </c>
      <c r="L140" s="314">
        <v>83</v>
      </c>
      <c r="M140" s="344">
        <f t="shared" si="16"/>
        <v>85</v>
      </c>
      <c r="N140" s="314">
        <v>64</v>
      </c>
      <c r="O140" s="249">
        <f t="shared" si="13"/>
        <v>64</v>
      </c>
      <c r="P140" s="249">
        <v>64</v>
      </c>
      <c r="Q140" s="249">
        <v>64</v>
      </c>
      <c r="R140" s="318"/>
      <c r="S140" s="115"/>
      <c r="T140" s="7">
        <f t="shared" si="14"/>
        <v>64.25</v>
      </c>
      <c r="U140" s="101">
        <f t="shared" si="24"/>
        <v>-0.25</v>
      </c>
      <c r="V140" s="3"/>
      <c r="W140" s="7">
        <v>55</v>
      </c>
      <c r="X140" s="7">
        <v>55</v>
      </c>
      <c r="Y140" s="7">
        <v>64</v>
      </c>
      <c r="Z140" s="7">
        <v>83</v>
      </c>
      <c r="AA140" s="7">
        <v>64</v>
      </c>
      <c r="AB140" s="7">
        <v>64</v>
      </c>
      <c r="AC140" s="7">
        <v>64</v>
      </c>
      <c r="AD140" s="112">
        <f t="shared" si="17"/>
        <v>0</v>
      </c>
      <c r="AE140" s="112">
        <f t="shared" si="17"/>
        <v>0</v>
      </c>
      <c r="AF140" s="112">
        <f t="shared" si="18"/>
        <v>-2</v>
      </c>
      <c r="AG140" s="112">
        <f t="shared" si="19"/>
        <v>2</v>
      </c>
      <c r="AH140" s="356">
        <f t="shared" si="20"/>
        <v>0</v>
      </c>
      <c r="AI140" s="112">
        <f t="shared" si="20"/>
        <v>0</v>
      </c>
      <c r="AJ140" s="112">
        <f t="shared" si="20"/>
        <v>0</v>
      </c>
      <c r="AK140" s="3"/>
      <c r="AL140" s="334"/>
      <c r="AM140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"Орлово-Вятский сельскохозяйственный колледж"</v>
      </c>
      <c r="AN140" s="337">
        <v>62</v>
      </c>
      <c r="AO140" s="338" t="b">
        <f t="shared" si="22"/>
        <v>0</v>
      </c>
      <c r="AQ140" s="338" t="b">
        <f t="shared" si="23"/>
        <v>1</v>
      </c>
    </row>
    <row r="141" spans="1:43" ht="45" customHeight="1" x14ac:dyDescent="0.25">
      <c r="A141" s="353">
        <f t="shared" si="15"/>
        <v>128</v>
      </c>
      <c r="B141" s="230" t="s">
        <v>10</v>
      </c>
      <c r="C141" s="230" t="s">
        <v>15</v>
      </c>
      <c r="D141" s="230" t="s">
        <v>54</v>
      </c>
      <c r="E141" s="230" t="s">
        <v>16</v>
      </c>
      <c r="F141" s="230" t="s">
        <v>131</v>
      </c>
      <c r="G141" s="244">
        <f>60-60</f>
        <v>0</v>
      </c>
      <c r="H141" s="244">
        <v>0</v>
      </c>
      <c r="I141" s="312">
        <v>0</v>
      </c>
      <c r="J141" s="335">
        <v>39</v>
      </c>
      <c r="K141" s="340">
        <v>39</v>
      </c>
      <c r="L141" s="314">
        <v>45</v>
      </c>
      <c r="M141" s="344">
        <f t="shared" si="16"/>
        <v>6</v>
      </c>
      <c r="N141" s="314">
        <v>11</v>
      </c>
      <c r="O141" s="249">
        <f t="shared" si="13"/>
        <v>11</v>
      </c>
      <c r="P141" s="249">
        <v>0</v>
      </c>
      <c r="Q141" s="249">
        <v>0</v>
      </c>
      <c r="R141" s="318"/>
      <c r="S141" s="115"/>
      <c r="T141" s="7">
        <f t="shared" si="14"/>
        <v>11.25</v>
      </c>
      <c r="U141" s="101">
        <f t="shared" si="24"/>
        <v>-0.25</v>
      </c>
      <c r="V141" s="3"/>
      <c r="W141" s="7">
        <v>0</v>
      </c>
      <c r="X141" s="7">
        <v>0</v>
      </c>
      <c r="Y141" s="7">
        <v>0</v>
      </c>
      <c r="Z141" s="7">
        <v>45</v>
      </c>
      <c r="AA141" s="7">
        <v>11</v>
      </c>
      <c r="AB141" s="7">
        <v>0</v>
      </c>
      <c r="AC141" s="7">
        <v>0</v>
      </c>
      <c r="AD141" s="112">
        <f t="shared" si="17"/>
        <v>0</v>
      </c>
      <c r="AE141" s="112">
        <f t="shared" si="17"/>
        <v>0</v>
      </c>
      <c r="AF141" s="112">
        <f t="shared" si="18"/>
        <v>39</v>
      </c>
      <c r="AG141" s="112">
        <f t="shared" si="19"/>
        <v>-39</v>
      </c>
      <c r="AH141" s="356">
        <f t="shared" si="20"/>
        <v>0</v>
      </c>
      <c r="AI141" s="112">
        <f t="shared" si="20"/>
        <v>0</v>
      </c>
      <c r="AJ141" s="112">
        <f t="shared" si="20"/>
        <v>0</v>
      </c>
      <c r="AK141" s="3"/>
      <c r="AL141" s="334"/>
      <c r="AM141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образование21.02.04 ЗемлеустройствоочнаяКОГПОБУ "Орлово-Вятский сельскохозяйственный колледж"</v>
      </c>
      <c r="AN141" s="337">
        <v>39</v>
      </c>
      <c r="AO141" s="338" t="b">
        <f t="shared" si="22"/>
        <v>0</v>
      </c>
      <c r="AQ141" s="338" t="b">
        <f t="shared" si="23"/>
        <v>1</v>
      </c>
    </row>
    <row r="142" spans="1:43" ht="45" customHeight="1" x14ac:dyDescent="0.25">
      <c r="A142" s="353">
        <f t="shared" si="15"/>
        <v>129</v>
      </c>
      <c r="B142" s="230" t="s">
        <v>10</v>
      </c>
      <c r="C142" s="230" t="s">
        <v>15</v>
      </c>
      <c r="D142" s="230" t="s">
        <v>635</v>
      </c>
      <c r="E142" s="230" t="s">
        <v>16</v>
      </c>
      <c r="F142" s="230" t="s">
        <v>131</v>
      </c>
      <c r="G142" s="244">
        <v>78</v>
      </c>
      <c r="H142" s="244">
        <v>62</v>
      </c>
      <c r="I142" s="312">
        <v>78</v>
      </c>
      <c r="J142" s="335">
        <v>30</v>
      </c>
      <c r="K142" s="340">
        <v>30</v>
      </c>
      <c r="L142" s="314">
        <v>62</v>
      </c>
      <c r="M142" s="344">
        <f t="shared" si="16"/>
        <v>110</v>
      </c>
      <c r="N142" s="314">
        <v>71</v>
      </c>
      <c r="O142" s="249">
        <f t="shared" si="13"/>
        <v>70</v>
      </c>
      <c r="P142" s="249">
        <f>33+49</f>
        <v>82</v>
      </c>
      <c r="Q142" s="249">
        <f>33+49</f>
        <v>82</v>
      </c>
      <c r="R142" s="318"/>
      <c r="S142" s="115"/>
      <c r="T142" s="7">
        <f t="shared" ref="T142:T205" si="25">(G142+H142+K142+M142)/4</f>
        <v>70</v>
      </c>
      <c r="U142" s="101">
        <f t="shared" si="24"/>
        <v>0</v>
      </c>
      <c r="V142" s="3"/>
      <c r="W142" s="7">
        <v>78</v>
      </c>
      <c r="X142" s="7">
        <v>62</v>
      </c>
      <c r="Y142" s="7">
        <v>78</v>
      </c>
      <c r="Z142" s="7">
        <v>62</v>
      </c>
      <c r="AA142" s="7">
        <v>71</v>
      </c>
      <c r="AB142" s="7">
        <v>82</v>
      </c>
      <c r="AC142" s="7">
        <v>82</v>
      </c>
      <c r="AD142" s="112">
        <f t="shared" si="17"/>
        <v>0</v>
      </c>
      <c r="AE142" s="112">
        <f t="shared" si="17"/>
        <v>0</v>
      </c>
      <c r="AF142" s="112">
        <f t="shared" si="18"/>
        <v>-48</v>
      </c>
      <c r="AG142" s="112">
        <f t="shared" si="19"/>
        <v>48</v>
      </c>
      <c r="AH142" s="356">
        <f t="shared" si="20"/>
        <v>-1</v>
      </c>
      <c r="AI142" s="112">
        <f t="shared" si="20"/>
        <v>0</v>
      </c>
      <c r="AJ142" s="112">
        <f t="shared" si="20"/>
        <v>0</v>
      </c>
      <c r="AK142" s="3"/>
      <c r="AL142" s="334"/>
      <c r="AM142" s="336" t="str">
        <f t="shared" si="21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образование21.02.19 ЗемлеустройствоочнаяКОГПОБУ "Орлово-Вятский сельскохозяйственный колледж"</v>
      </c>
      <c r="AN142" s="337">
        <v>30</v>
      </c>
      <c r="AO142" s="338" t="b">
        <f t="shared" si="22"/>
        <v>0</v>
      </c>
      <c r="AQ142" s="338" t="b">
        <f t="shared" si="23"/>
        <v>1</v>
      </c>
    </row>
    <row r="143" spans="1:43" ht="45" customHeight="1" x14ac:dyDescent="0.25">
      <c r="A143" s="353">
        <f t="shared" ref="A143:A206" si="26">ROW(A143)-13</f>
        <v>130</v>
      </c>
      <c r="B143" s="230" t="s">
        <v>10</v>
      </c>
      <c r="C143" s="230" t="s">
        <v>11</v>
      </c>
      <c r="D143" s="230" t="s">
        <v>149</v>
      </c>
      <c r="E143" s="230" t="s">
        <v>13</v>
      </c>
      <c r="F143" s="230" t="s">
        <v>124</v>
      </c>
      <c r="G143" s="244">
        <v>13</v>
      </c>
      <c r="H143" s="244">
        <v>12</v>
      </c>
      <c r="I143" s="312">
        <v>0</v>
      </c>
      <c r="J143" s="335">
        <v>0</v>
      </c>
      <c r="K143" s="340">
        <v>0</v>
      </c>
      <c r="L143" s="314">
        <v>1</v>
      </c>
      <c r="M143" s="344">
        <f t="shared" ref="M143:M206" si="27">ROUND((G143+H143+I143+L143)-(G143+H143+K143),1)</f>
        <v>1</v>
      </c>
      <c r="N143" s="314">
        <v>7</v>
      </c>
      <c r="O143" s="249">
        <f t="shared" ref="O143:O206" si="28">ROUND((G143+H143+K143+M143)/4,0)</f>
        <v>7</v>
      </c>
      <c r="P143" s="249">
        <v>0</v>
      </c>
      <c r="Q143" s="249">
        <v>0</v>
      </c>
      <c r="R143" s="318"/>
      <c r="S143" s="115"/>
      <c r="T143" s="7">
        <f t="shared" si="25"/>
        <v>6.5</v>
      </c>
      <c r="U143" s="101">
        <f t="shared" si="24"/>
        <v>0.5</v>
      </c>
      <c r="V143" s="3"/>
      <c r="W143" s="7">
        <v>13</v>
      </c>
      <c r="X143" s="7">
        <v>12</v>
      </c>
      <c r="Y143" s="7">
        <v>0</v>
      </c>
      <c r="Z143" s="7">
        <v>1</v>
      </c>
      <c r="AA143" s="7">
        <v>7</v>
      </c>
      <c r="AB143" s="7">
        <v>0</v>
      </c>
      <c r="AC143" s="7">
        <v>0</v>
      </c>
      <c r="AD143" s="112">
        <f t="shared" ref="AD143:AE206" si="29">G143-W143</f>
        <v>0</v>
      </c>
      <c r="AE143" s="112">
        <f t="shared" si="29"/>
        <v>0</v>
      </c>
      <c r="AF143" s="112">
        <f t="shared" ref="AF143:AF206" si="30">K143-Y143</f>
        <v>0</v>
      </c>
      <c r="AG143" s="112">
        <f t="shared" ref="AG143:AG206" si="31">M143-Z143</f>
        <v>0</v>
      </c>
      <c r="AH143" s="356">
        <f t="shared" ref="AH143:AJ206" si="32">O143-AA143</f>
        <v>0</v>
      </c>
      <c r="AI143" s="112">
        <f t="shared" si="32"/>
        <v>0</v>
      </c>
      <c r="AJ143" s="112">
        <f t="shared" si="32"/>
        <v>0</v>
      </c>
      <c r="AK143" s="3"/>
      <c r="AL143" s="334"/>
      <c r="AM143" s="336" t="str">
        <f t="shared" ref="AM143:AM206" si="33">CONCATENATE(B143,C143,D143,E143,F143)</f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образование22.02.05 Обработка металлов давлениемзаочнаяКОГПОАУ "Омутнинский политехнический техникум"</v>
      </c>
      <c r="AN143" s="337">
        <v>0</v>
      </c>
      <c r="AO143" s="338" t="b">
        <f t="shared" ref="AO143:AO206" si="34">AL143=AM143</f>
        <v>0</v>
      </c>
      <c r="AQ143" s="338" t="b">
        <f t="shared" ref="AQ143:AQ206" si="35">AN143=J143</f>
        <v>1</v>
      </c>
    </row>
    <row r="144" spans="1:43" ht="45" customHeight="1" x14ac:dyDescent="0.25">
      <c r="A144" s="353">
        <f t="shared" si="26"/>
        <v>131</v>
      </c>
      <c r="B144" s="230" t="s">
        <v>10</v>
      </c>
      <c r="C144" s="230" t="s">
        <v>15</v>
      </c>
      <c r="D144" s="230" t="s">
        <v>61</v>
      </c>
      <c r="E144" s="230" t="s">
        <v>16</v>
      </c>
      <c r="F144" s="230" t="s">
        <v>148</v>
      </c>
      <c r="G144" s="244">
        <v>8</v>
      </c>
      <c r="H144" s="244">
        <v>7</v>
      </c>
      <c r="I144" s="312">
        <v>0</v>
      </c>
      <c r="J144" s="335">
        <v>0</v>
      </c>
      <c r="K144" s="340">
        <v>0</v>
      </c>
      <c r="L144" s="314">
        <v>1</v>
      </c>
      <c r="M144" s="344">
        <f t="shared" si="27"/>
        <v>1</v>
      </c>
      <c r="N144" s="314">
        <v>4</v>
      </c>
      <c r="O144" s="249">
        <f t="shared" si="28"/>
        <v>4</v>
      </c>
      <c r="P144" s="249">
        <v>0</v>
      </c>
      <c r="Q144" s="249">
        <v>0</v>
      </c>
      <c r="R144" s="318"/>
      <c r="S144" s="115"/>
      <c r="T144" s="7">
        <f t="shared" si="25"/>
        <v>4</v>
      </c>
      <c r="U144" s="101">
        <f t="shared" si="24"/>
        <v>0</v>
      </c>
      <c r="V144" s="3"/>
      <c r="W144" s="7">
        <v>8</v>
      </c>
      <c r="X144" s="7">
        <v>7</v>
      </c>
      <c r="Y144" s="7">
        <v>0</v>
      </c>
      <c r="Z144" s="7">
        <v>1</v>
      </c>
      <c r="AA144" s="7">
        <v>4</v>
      </c>
      <c r="AB144" s="7">
        <v>0</v>
      </c>
      <c r="AC144" s="7">
        <v>0</v>
      </c>
      <c r="AD144" s="112">
        <f t="shared" si="29"/>
        <v>0</v>
      </c>
      <c r="AE144" s="112">
        <f t="shared" si="29"/>
        <v>0</v>
      </c>
      <c r="AF144" s="112">
        <f t="shared" si="30"/>
        <v>0</v>
      </c>
      <c r="AG144" s="112">
        <f t="shared" si="31"/>
        <v>0</v>
      </c>
      <c r="AH144" s="356">
        <f t="shared" si="32"/>
        <v>0</v>
      </c>
      <c r="AI144" s="112">
        <f t="shared" si="32"/>
        <v>0</v>
      </c>
      <c r="AJ144" s="112">
        <f t="shared" si="32"/>
        <v>0</v>
      </c>
      <c r="AK144" s="3"/>
      <c r="AL144" s="334"/>
      <c r="AM144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образование29.02.01 Конструирование, моделирование и технология изделий из кожиочнаяКОГПОБУ "Вятский аграрно-промышленный техникум"</v>
      </c>
      <c r="AN144" s="337">
        <v>0</v>
      </c>
      <c r="AO144" s="338" t="b">
        <f t="shared" si="34"/>
        <v>0</v>
      </c>
      <c r="AQ144" s="338" t="b">
        <f t="shared" si="35"/>
        <v>1</v>
      </c>
    </row>
    <row r="145" spans="1:43" ht="45" customHeight="1" x14ac:dyDescent="0.25">
      <c r="A145" s="353">
        <f t="shared" si="26"/>
        <v>132</v>
      </c>
      <c r="B145" s="230" t="s">
        <v>10</v>
      </c>
      <c r="C145" s="230" t="s">
        <v>15</v>
      </c>
      <c r="D145" s="230" t="s">
        <v>60</v>
      </c>
      <c r="E145" s="230" t="s">
        <v>16</v>
      </c>
      <c r="F145" s="230" t="s">
        <v>148</v>
      </c>
      <c r="G145" s="244">
        <v>0</v>
      </c>
      <c r="H145" s="244">
        <v>0</v>
      </c>
      <c r="I145" s="312">
        <v>0</v>
      </c>
      <c r="J145" s="335">
        <v>0</v>
      </c>
      <c r="K145" s="340">
        <v>0</v>
      </c>
      <c r="L145" s="314">
        <v>0</v>
      </c>
      <c r="M145" s="344">
        <f t="shared" si="27"/>
        <v>0</v>
      </c>
      <c r="N145" s="314">
        <v>0</v>
      </c>
      <c r="O145" s="249">
        <f t="shared" si="28"/>
        <v>0</v>
      </c>
      <c r="P145" s="249">
        <v>8</v>
      </c>
      <c r="Q145" s="249">
        <v>25</v>
      </c>
      <c r="R145" s="318"/>
      <c r="S145" s="115"/>
      <c r="T145" s="7">
        <f t="shared" si="25"/>
        <v>0</v>
      </c>
      <c r="U145" s="101">
        <f t="shared" si="24"/>
        <v>0</v>
      </c>
      <c r="V145" s="3"/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8</v>
      </c>
      <c r="AC145" s="7">
        <v>25</v>
      </c>
      <c r="AD145" s="112">
        <f t="shared" si="29"/>
        <v>0</v>
      </c>
      <c r="AE145" s="112">
        <f t="shared" si="29"/>
        <v>0</v>
      </c>
      <c r="AF145" s="112">
        <f t="shared" si="30"/>
        <v>0</v>
      </c>
      <c r="AG145" s="112">
        <f t="shared" si="31"/>
        <v>0</v>
      </c>
      <c r="AH145" s="356">
        <f t="shared" si="32"/>
        <v>0</v>
      </c>
      <c r="AI145" s="112">
        <f t="shared" si="32"/>
        <v>0</v>
      </c>
      <c r="AJ145" s="112">
        <f t="shared" si="32"/>
        <v>0</v>
      </c>
      <c r="AK145" s="3"/>
      <c r="AL145" s="334"/>
      <c r="AM14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оборудованияочнаяКОГПОБУ "Вятский аграрно-промышленный техникум"</v>
      </c>
      <c r="AN145" s="337">
        <v>0</v>
      </c>
      <c r="AO145" s="338" t="b">
        <f t="shared" si="34"/>
        <v>0</v>
      </c>
      <c r="AQ145" s="338" t="b">
        <f t="shared" si="35"/>
        <v>1</v>
      </c>
    </row>
    <row r="146" spans="1:43" ht="45" customHeight="1" x14ac:dyDescent="0.25">
      <c r="A146" s="353">
        <f t="shared" si="26"/>
        <v>133</v>
      </c>
      <c r="B146" s="230" t="s">
        <v>10</v>
      </c>
      <c r="C146" s="230" t="s">
        <v>15</v>
      </c>
      <c r="D146" s="230" t="s">
        <v>101</v>
      </c>
      <c r="E146" s="230" t="s">
        <v>16</v>
      </c>
      <c r="F146" s="230" t="s">
        <v>133</v>
      </c>
      <c r="G146" s="244">
        <v>0</v>
      </c>
      <c r="H146" s="244">
        <v>0</v>
      </c>
      <c r="I146" s="312">
        <v>8</v>
      </c>
      <c r="J146" s="335">
        <v>5</v>
      </c>
      <c r="K146" s="340">
        <v>5</v>
      </c>
      <c r="L146" s="314">
        <v>25</v>
      </c>
      <c r="M146" s="344">
        <f t="shared" si="27"/>
        <v>28</v>
      </c>
      <c r="N146" s="314">
        <v>8</v>
      </c>
      <c r="O146" s="249">
        <f t="shared" si="28"/>
        <v>8</v>
      </c>
      <c r="P146" s="249">
        <v>50</v>
      </c>
      <c r="Q146" s="249">
        <v>50</v>
      </c>
      <c r="R146" s="318"/>
      <c r="S146" s="115"/>
      <c r="T146" s="7">
        <f t="shared" si="25"/>
        <v>8.25</v>
      </c>
      <c r="U146" s="101">
        <f t="shared" si="24"/>
        <v>-0.25</v>
      </c>
      <c r="V146" s="3"/>
      <c r="W146" s="7">
        <v>0</v>
      </c>
      <c r="X146" s="7">
        <v>0</v>
      </c>
      <c r="Y146" s="7">
        <v>8</v>
      </c>
      <c r="Z146" s="7">
        <v>25</v>
      </c>
      <c r="AA146" s="7">
        <v>8</v>
      </c>
      <c r="AB146" s="7">
        <v>50</v>
      </c>
      <c r="AC146" s="7">
        <v>50</v>
      </c>
      <c r="AD146" s="112">
        <f t="shared" si="29"/>
        <v>0</v>
      </c>
      <c r="AE146" s="112">
        <f t="shared" si="29"/>
        <v>0</v>
      </c>
      <c r="AF146" s="112">
        <f t="shared" si="30"/>
        <v>-3</v>
      </c>
      <c r="AG146" s="112">
        <f t="shared" si="31"/>
        <v>3</v>
      </c>
      <c r="AH146" s="356">
        <f t="shared" si="32"/>
        <v>0</v>
      </c>
      <c r="AI146" s="112">
        <f t="shared" si="32"/>
        <v>0</v>
      </c>
      <c r="AJ146" s="112">
        <f t="shared" si="32"/>
        <v>0</v>
      </c>
      <c r="AK146" s="3"/>
      <c r="AL146" s="334"/>
      <c r="AM14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"Уржумский аграрно-технический техникум"</v>
      </c>
      <c r="AN146" s="337">
        <v>5</v>
      </c>
      <c r="AO146" s="338" t="b">
        <f t="shared" si="34"/>
        <v>0</v>
      </c>
      <c r="AQ146" s="338" t="b">
        <f t="shared" si="35"/>
        <v>1</v>
      </c>
    </row>
    <row r="147" spans="1:43" ht="45" customHeight="1" x14ac:dyDescent="0.25">
      <c r="A147" s="353">
        <f t="shared" si="26"/>
        <v>134</v>
      </c>
      <c r="B147" s="230" t="s">
        <v>10</v>
      </c>
      <c r="C147" s="230" t="s">
        <v>15</v>
      </c>
      <c r="D147" s="230" t="s">
        <v>62</v>
      </c>
      <c r="E147" s="230" t="s">
        <v>16</v>
      </c>
      <c r="F147" s="230" t="s">
        <v>133</v>
      </c>
      <c r="G147" s="244">
        <v>16</v>
      </c>
      <c r="H147" s="244">
        <v>13</v>
      </c>
      <c r="I147" s="312">
        <v>0</v>
      </c>
      <c r="J147" s="335">
        <v>0</v>
      </c>
      <c r="K147" s="340">
        <v>0</v>
      </c>
      <c r="L147" s="314">
        <v>3</v>
      </c>
      <c r="M147" s="344">
        <f t="shared" si="27"/>
        <v>3</v>
      </c>
      <c r="N147" s="314">
        <v>8</v>
      </c>
      <c r="O147" s="249">
        <f t="shared" si="28"/>
        <v>8</v>
      </c>
      <c r="P147" s="249">
        <v>0</v>
      </c>
      <c r="Q147" s="249">
        <v>0</v>
      </c>
      <c r="R147" s="318"/>
      <c r="S147" s="115"/>
      <c r="T147" s="7">
        <f t="shared" si="25"/>
        <v>8</v>
      </c>
      <c r="U147" s="101">
        <f t="shared" si="24"/>
        <v>0</v>
      </c>
      <c r="V147" s="3"/>
      <c r="W147" s="7">
        <v>16</v>
      </c>
      <c r="X147" s="7">
        <v>13</v>
      </c>
      <c r="Y147" s="7">
        <v>0</v>
      </c>
      <c r="Z147" s="7">
        <v>3</v>
      </c>
      <c r="AA147" s="7">
        <v>8</v>
      </c>
      <c r="AB147" s="7">
        <v>0</v>
      </c>
      <c r="AC147" s="7">
        <v>0</v>
      </c>
      <c r="AD147" s="112">
        <f t="shared" si="29"/>
        <v>0</v>
      </c>
      <c r="AE147" s="112">
        <f t="shared" si="29"/>
        <v>0</v>
      </c>
      <c r="AF147" s="112">
        <f t="shared" si="30"/>
        <v>0</v>
      </c>
      <c r="AG147" s="112">
        <f t="shared" si="31"/>
        <v>0</v>
      </c>
      <c r="AH147" s="356">
        <f t="shared" si="32"/>
        <v>0</v>
      </c>
      <c r="AI147" s="112">
        <f t="shared" si="32"/>
        <v>0</v>
      </c>
      <c r="AJ147" s="112">
        <f t="shared" si="32"/>
        <v>0</v>
      </c>
      <c r="AK147" s="3"/>
      <c r="AL147" s="334"/>
      <c r="AM147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транспортаочнаяКОГПОАУ "Уржумский аграрно-технический техникум"</v>
      </c>
      <c r="AN147" s="337">
        <v>0</v>
      </c>
      <c r="AO147" s="338" t="b">
        <f t="shared" si="34"/>
        <v>0</v>
      </c>
      <c r="AQ147" s="338" t="b">
        <f t="shared" si="35"/>
        <v>1</v>
      </c>
    </row>
    <row r="148" spans="1:43" ht="45" customHeight="1" x14ac:dyDescent="0.25">
      <c r="A148" s="353">
        <f t="shared" si="26"/>
        <v>135</v>
      </c>
      <c r="B148" s="230" t="s">
        <v>10</v>
      </c>
      <c r="C148" s="230" t="s">
        <v>15</v>
      </c>
      <c r="D148" s="230" t="s">
        <v>62</v>
      </c>
      <c r="E148" s="230" t="s">
        <v>16</v>
      </c>
      <c r="F148" s="230" t="s">
        <v>150</v>
      </c>
      <c r="G148" s="244">
        <v>55</v>
      </c>
      <c r="H148" s="244">
        <v>52</v>
      </c>
      <c r="I148" s="312">
        <v>0</v>
      </c>
      <c r="J148" s="335">
        <v>0</v>
      </c>
      <c r="K148" s="340">
        <v>0</v>
      </c>
      <c r="L148" s="314">
        <v>1</v>
      </c>
      <c r="M148" s="344">
        <f t="shared" si="27"/>
        <v>1</v>
      </c>
      <c r="N148" s="314">
        <v>27</v>
      </c>
      <c r="O148" s="249">
        <f t="shared" si="28"/>
        <v>27</v>
      </c>
      <c r="P148" s="249">
        <v>27</v>
      </c>
      <c r="Q148" s="249">
        <v>27</v>
      </c>
      <c r="R148" s="318"/>
      <c r="S148" s="115"/>
      <c r="T148" s="7">
        <f t="shared" si="25"/>
        <v>27</v>
      </c>
      <c r="U148" s="101">
        <f t="shared" si="24"/>
        <v>0</v>
      </c>
      <c r="V148" s="3"/>
      <c r="W148" s="7">
        <v>55</v>
      </c>
      <c r="X148" s="7">
        <v>52</v>
      </c>
      <c r="Y148" s="7">
        <v>0</v>
      </c>
      <c r="Z148" s="7">
        <v>1</v>
      </c>
      <c r="AA148" s="7">
        <v>27</v>
      </c>
      <c r="AB148" s="7">
        <v>27</v>
      </c>
      <c r="AC148" s="7">
        <v>27</v>
      </c>
      <c r="AD148" s="112">
        <f t="shared" si="29"/>
        <v>0</v>
      </c>
      <c r="AE148" s="112">
        <f t="shared" si="29"/>
        <v>0</v>
      </c>
      <c r="AF148" s="112">
        <f t="shared" si="30"/>
        <v>0</v>
      </c>
      <c r="AG148" s="112">
        <f t="shared" si="31"/>
        <v>0</v>
      </c>
      <c r="AH148" s="356">
        <f t="shared" si="32"/>
        <v>0</v>
      </c>
      <c r="AI148" s="112">
        <f t="shared" si="32"/>
        <v>0</v>
      </c>
      <c r="AJ148" s="112">
        <f t="shared" si="32"/>
        <v>0</v>
      </c>
      <c r="AK148" s="3"/>
      <c r="AL148" s="334"/>
      <c r="AM148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транспортаочнаяКОГПОАУ "Кировский автодорожный техникум"</v>
      </c>
      <c r="AN148" s="337">
        <v>0</v>
      </c>
      <c r="AO148" s="338" t="b">
        <f t="shared" si="34"/>
        <v>0</v>
      </c>
      <c r="AQ148" s="338" t="b">
        <f t="shared" si="35"/>
        <v>1</v>
      </c>
    </row>
    <row r="149" spans="1:43" ht="45" customHeight="1" x14ac:dyDescent="0.25">
      <c r="A149" s="353">
        <f t="shared" si="26"/>
        <v>136</v>
      </c>
      <c r="B149" s="230" t="s">
        <v>10</v>
      </c>
      <c r="C149" s="230" t="s">
        <v>15</v>
      </c>
      <c r="D149" s="230" t="s">
        <v>62</v>
      </c>
      <c r="E149" s="230" t="s">
        <v>16</v>
      </c>
      <c r="F149" s="230" t="s">
        <v>117</v>
      </c>
      <c r="G149" s="244">
        <v>16</v>
      </c>
      <c r="H149" s="244">
        <v>16</v>
      </c>
      <c r="I149" s="312">
        <v>2</v>
      </c>
      <c r="J149" s="335">
        <v>1</v>
      </c>
      <c r="K149" s="340">
        <v>1</v>
      </c>
      <c r="L149" s="314">
        <v>2</v>
      </c>
      <c r="M149" s="344">
        <f t="shared" si="27"/>
        <v>3</v>
      </c>
      <c r="N149" s="314">
        <v>9</v>
      </c>
      <c r="O149" s="249">
        <f t="shared" si="28"/>
        <v>9</v>
      </c>
      <c r="P149" s="249">
        <v>9</v>
      </c>
      <c r="Q149" s="249">
        <v>9</v>
      </c>
      <c r="R149" s="318"/>
      <c r="S149" s="115"/>
      <c r="T149" s="7">
        <f t="shared" si="25"/>
        <v>9</v>
      </c>
      <c r="U149" s="101">
        <f t="shared" si="24"/>
        <v>0</v>
      </c>
      <c r="V149" s="3"/>
      <c r="W149" s="7">
        <v>16</v>
      </c>
      <c r="X149" s="7">
        <v>16</v>
      </c>
      <c r="Y149" s="7">
        <v>2</v>
      </c>
      <c r="Z149" s="7">
        <v>2</v>
      </c>
      <c r="AA149" s="7">
        <v>9</v>
      </c>
      <c r="AB149" s="7">
        <v>9</v>
      </c>
      <c r="AC149" s="7">
        <v>9</v>
      </c>
      <c r="AD149" s="112">
        <f t="shared" si="29"/>
        <v>0</v>
      </c>
      <c r="AE149" s="112">
        <f t="shared" si="29"/>
        <v>0</v>
      </c>
      <c r="AF149" s="112">
        <f t="shared" si="30"/>
        <v>-1</v>
      </c>
      <c r="AG149" s="112">
        <f t="shared" si="31"/>
        <v>1</v>
      </c>
      <c r="AH149" s="356">
        <f t="shared" si="32"/>
        <v>0</v>
      </c>
      <c r="AI149" s="112">
        <f t="shared" si="32"/>
        <v>0</v>
      </c>
      <c r="AJ149" s="112">
        <f t="shared" si="32"/>
        <v>0</v>
      </c>
      <c r="AK149" s="3"/>
      <c r="AL149" s="334"/>
      <c r="AM149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транспортаочнаяКОГПОБУ "Нолинский техникум механизации сельского хозяйства"</v>
      </c>
      <c r="AN149" s="337">
        <v>1</v>
      </c>
      <c r="AO149" s="338" t="b">
        <f t="shared" si="34"/>
        <v>0</v>
      </c>
      <c r="AQ149" s="338" t="b">
        <f t="shared" si="35"/>
        <v>1</v>
      </c>
    </row>
    <row r="150" spans="1:43" ht="45" customHeight="1" x14ac:dyDescent="0.25">
      <c r="A150" s="353">
        <f t="shared" si="26"/>
        <v>137</v>
      </c>
      <c r="B150" s="230" t="s">
        <v>10</v>
      </c>
      <c r="C150" s="230" t="s">
        <v>15</v>
      </c>
      <c r="D150" s="230" t="s">
        <v>62</v>
      </c>
      <c r="E150" s="230" t="s">
        <v>16</v>
      </c>
      <c r="F150" s="230" t="s">
        <v>151</v>
      </c>
      <c r="G150" s="244">
        <v>16</v>
      </c>
      <c r="H150" s="244">
        <v>15</v>
      </c>
      <c r="I150" s="312">
        <v>0</v>
      </c>
      <c r="J150" s="335">
        <v>0</v>
      </c>
      <c r="K150" s="340">
        <v>0</v>
      </c>
      <c r="L150" s="314">
        <v>1</v>
      </c>
      <c r="M150" s="344">
        <f t="shared" si="27"/>
        <v>1</v>
      </c>
      <c r="N150" s="314">
        <v>8</v>
      </c>
      <c r="O150" s="249">
        <f t="shared" si="28"/>
        <v>8</v>
      </c>
      <c r="P150" s="249">
        <v>0</v>
      </c>
      <c r="Q150" s="249">
        <v>0</v>
      </c>
      <c r="R150" s="318"/>
      <c r="S150" s="115"/>
      <c r="T150" s="7">
        <f t="shared" si="25"/>
        <v>8</v>
      </c>
      <c r="U150" s="101">
        <f t="shared" si="24"/>
        <v>0</v>
      </c>
      <c r="V150" s="3"/>
      <c r="W150" s="7">
        <v>16</v>
      </c>
      <c r="X150" s="7">
        <v>15</v>
      </c>
      <c r="Y150" s="7">
        <v>0</v>
      </c>
      <c r="Z150" s="7">
        <v>1</v>
      </c>
      <c r="AA150" s="7">
        <v>8</v>
      </c>
      <c r="AB150" s="7">
        <v>0</v>
      </c>
      <c r="AC150" s="7">
        <v>0</v>
      </c>
      <c r="AD150" s="112">
        <f t="shared" si="29"/>
        <v>0</v>
      </c>
      <c r="AE150" s="112">
        <f t="shared" si="29"/>
        <v>0</v>
      </c>
      <c r="AF150" s="112">
        <f t="shared" si="30"/>
        <v>0</v>
      </c>
      <c r="AG150" s="112">
        <f t="shared" si="31"/>
        <v>0</v>
      </c>
      <c r="AH150" s="356">
        <f t="shared" si="32"/>
        <v>0</v>
      </c>
      <c r="AI150" s="112">
        <f t="shared" si="32"/>
        <v>0</v>
      </c>
      <c r="AJ150" s="112">
        <f t="shared" si="32"/>
        <v>0</v>
      </c>
      <c r="AK150" s="3"/>
      <c r="AL150" s="334"/>
      <c r="AM150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транспортаочнаяКОГПОБУ "Яранский аграрный техникум"</v>
      </c>
      <c r="AN150" s="337">
        <v>0</v>
      </c>
      <c r="AO150" s="338" t="b">
        <f t="shared" si="34"/>
        <v>0</v>
      </c>
      <c r="AQ150" s="338" t="b">
        <f t="shared" si="35"/>
        <v>1</v>
      </c>
    </row>
    <row r="151" spans="1:43" ht="45" customHeight="1" x14ac:dyDescent="0.25">
      <c r="A151" s="353">
        <f t="shared" si="26"/>
        <v>138</v>
      </c>
      <c r="B151" s="230" t="s">
        <v>10</v>
      </c>
      <c r="C151" s="230" t="s">
        <v>15</v>
      </c>
      <c r="D151" s="230" t="s">
        <v>694</v>
      </c>
      <c r="E151" s="230" t="s">
        <v>16</v>
      </c>
      <c r="F151" s="230" t="s">
        <v>148</v>
      </c>
      <c r="G151" s="244">
        <v>0</v>
      </c>
      <c r="H151" s="244">
        <v>0</v>
      </c>
      <c r="I151" s="312">
        <v>0</v>
      </c>
      <c r="J151" s="335">
        <v>0</v>
      </c>
      <c r="K151" s="340">
        <v>0</v>
      </c>
      <c r="L151" s="314">
        <v>0</v>
      </c>
      <c r="M151" s="344">
        <f t="shared" si="27"/>
        <v>0</v>
      </c>
      <c r="N151" s="314">
        <v>0</v>
      </c>
      <c r="O151" s="249">
        <f t="shared" si="28"/>
        <v>0</v>
      </c>
      <c r="P151" s="249">
        <v>8</v>
      </c>
      <c r="Q151" s="249">
        <v>33</v>
      </c>
      <c r="R151" s="318"/>
      <c r="S151" s="115"/>
      <c r="T151" s="7">
        <f t="shared" si="25"/>
        <v>0</v>
      </c>
      <c r="U151" s="101">
        <f t="shared" si="24"/>
        <v>0</v>
      </c>
      <c r="V151" s="3"/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8</v>
      </c>
      <c r="AC151" s="7">
        <v>33</v>
      </c>
      <c r="AD151" s="112">
        <f t="shared" si="29"/>
        <v>0</v>
      </c>
      <c r="AE151" s="112">
        <f t="shared" si="29"/>
        <v>0</v>
      </c>
      <c r="AF151" s="112">
        <f t="shared" si="30"/>
        <v>0</v>
      </c>
      <c r="AG151" s="112">
        <f t="shared" si="31"/>
        <v>0</v>
      </c>
      <c r="AH151" s="356">
        <f t="shared" si="32"/>
        <v>0</v>
      </c>
      <c r="AI151" s="112">
        <f t="shared" si="32"/>
        <v>0</v>
      </c>
      <c r="AJ151" s="112">
        <f t="shared" si="32"/>
        <v>0</v>
      </c>
      <c r="AK151" s="3"/>
      <c r="AL151" s="334"/>
      <c r="AM151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образование25.02.08 Эксплуатация беспилотных авиационных системочнаяКОГПОБУ "Вятский аграрно-промышленный техникум"</v>
      </c>
      <c r="AN151" s="337">
        <v>0</v>
      </c>
      <c r="AO151" s="338" t="b">
        <f t="shared" si="34"/>
        <v>0</v>
      </c>
      <c r="AQ151" s="338" t="b">
        <f t="shared" si="35"/>
        <v>1</v>
      </c>
    </row>
    <row r="152" spans="1:43" ht="45" customHeight="1" x14ac:dyDescent="0.25">
      <c r="A152" s="353">
        <f t="shared" si="26"/>
        <v>139</v>
      </c>
      <c r="B152" s="230" t="s">
        <v>69</v>
      </c>
      <c r="C152" s="230" t="s">
        <v>15</v>
      </c>
      <c r="D152" s="230" t="s">
        <v>90</v>
      </c>
      <c r="E152" s="230" t="s">
        <v>16</v>
      </c>
      <c r="F152" s="230" t="s">
        <v>119</v>
      </c>
      <c r="G152" s="244">
        <v>31</v>
      </c>
      <c r="H152" s="244">
        <v>29</v>
      </c>
      <c r="I152" s="312">
        <v>21</v>
      </c>
      <c r="J152" s="335">
        <v>21</v>
      </c>
      <c r="K152" s="340">
        <v>21</v>
      </c>
      <c r="L152" s="314">
        <v>20</v>
      </c>
      <c r="M152" s="344">
        <f t="shared" si="27"/>
        <v>20</v>
      </c>
      <c r="N152" s="314">
        <v>25</v>
      </c>
      <c r="O152" s="249">
        <f t="shared" si="28"/>
        <v>25</v>
      </c>
      <c r="P152" s="249">
        <v>25</v>
      </c>
      <c r="Q152" s="249">
        <v>25</v>
      </c>
      <c r="R152" s="318"/>
      <c r="S152" s="115"/>
      <c r="T152" s="7">
        <f t="shared" si="25"/>
        <v>25.25</v>
      </c>
      <c r="U152" s="101">
        <f t="shared" si="24"/>
        <v>-0.25</v>
      </c>
      <c r="V152" s="3"/>
      <c r="W152" s="7">
        <v>31</v>
      </c>
      <c r="X152" s="7">
        <v>29</v>
      </c>
      <c r="Y152" s="7">
        <v>21</v>
      </c>
      <c r="Z152" s="7">
        <v>20</v>
      </c>
      <c r="AA152" s="7">
        <v>25</v>
      </c>
      <c r="AB152" s="7">
        <v>25</v>
      </c>
      <c r="AC152" s="7">
        <v>25</v>
      </c>
      <c r="AD152" s="112">
        <f t="shared" si="29"/>
        <v>0</v>
      </c>
      <c r="AE152" s="112">
        <f t="shared" si="29"/>
        <v>0</v>
      </c>
      <c r="AF152" s="112">
        <f t="shared" si="30"/>
        <v>0</v>
      </c>
      <c r="AG152" s="112">
        <f t="shared" si="31"/>
        <v>0</v>
      </c>
      <c r="AH152" s="356">
        <f t="shared" si="32"/>
        <v>0</v>
      </c>
      <c r="AI152" s="112">
        <f t="shared" si="32"/>
        <v>0</v>
      </c>
      <c r="AJ152" s="112">
        <f t="shared" si="32"/>
        <v>0</v>
      </c>
      <c r="AK152" s="3"/>
      <c r="AL152" s="334"/>
      <c r="AM152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производстваочнаяКОГПОБУ "Кировский сельскохозяйственный техникум"</v>
      </c>
      <c r="AN152" s="337">
        <v>21</v>
      </c>
      <c r="AO152" s="338" t="b">
        <f t="shared" si="34"/>
        <v>0</v>
      </c>
      <c r="AQ152" s="338" t="b">
        <f t="shared" si="35"/>
        <v>1</v>
      </c>
    </row>
    <row r="153" spans="1:43" ht="45" customHeight="1" x14ac:dyDescent="0.25">
      <c r="A153" s="353">
        <f t="shared" si="26"/>
        <v>140</v>
      </c>
      <c r="B153" s="230" t="s">
        <v>10</v>
      </c>
      <c r="C153" s="230" t="s">
        <v>15</v>
      </c>
      <c r="D153" s="230" t="s">
        <v>62</v>
      </c>
      <c r="E153" s="230" t="s">
        <v>16</v>
      </c>
      <c r="F153" s="230" t="s">
        <v>141</v>
      </c>
      <c r="G153" s="244">
        <v>24</v>
      </c>
      <c r="H153" s="244">
        <v>23</v>
      </c>
      <c r="I153" s="312">
        <v>0</v>
      </c>
      <c r="J153" s="335">
        <v>0</v>
      </c>
      <c r="K153" s="340">
        <v>0</v>
      </c>
      <c r="L153" s="314">
        <v>1</v>
      </c>
      <c r="M153" s="344">
        <f t="shared" si="27"/>
        <v>1</v>
      </c>
      <c r="N153" s="314">
        <v>12</v>
      </c>
      <c r="O153" s="249">
        <f t="shared" si="28"/>
        <v>12</v>
      </c>
      <c r="P153" s="249">
        <v>12</v>
      </c>
      <c r="Q153" s="249">
        <v>12</v>
      </c>
      <c r="R153" s="318"/>
      <c r="S153" s="115"/>
      <c r="T153" s="7">
        <f t="shared" si="25"/>
        <v>12</v>
      </c>
      <c r="U153" s="101">
        <f t="shared" si="24"/>
        <v>0</v>
      </c>
      <c r="V153" s="3"/>
      <c r="W153" s="7">
        <v>24</v>
      </c>
      <c r="X153" s="7">
        <v>23</v>
      </c>
      <c r="Y153" s="7">
        <v>0</v>
      </c>
      <c r="Z153" s="7">
        <v>1</v>
      </c>
      <c r="AA153" s="7">
        <v>12</v>
      </c>
      <c r="AB153" s="7">
        <v>12</v>
      </c>
      <c r="AC153" s="7">
        <v>12</v>
      </c>
      <c r="AD153" s="112">
        <f t="shared" si="29"/>
        <v>0</v>
      </c>
      <c r="AE153" s="112">
        <f t="shared" si="29"/>
        <v>0</v>
      </c>
      <c r="AF153" s="112">
        <f t="shared" si="30"/>
        <v>0</v>
      </c>
      <c r="AG153" s="112">
        <f t="shared" si="31"/>
        <v>0</v>
      </c>
      <c r="AH153" s="356">
        <f t="shared" si="32"/>
        <v>0</v>
      </c>
      <c r="AI153" s="112">
        <f t="shared" si="32"/>
        <v>0</v>
      </c>
      <c r="AJ153" s="112">
        <f t="shared" si="32"/>
        <v>0</v>
      </c>
      <c r="AK153" s="3"/>
      <c r="AL153" s="334"/>
      <c r="AM153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транспортаочнаяКОГПОАУ "Вятский торгово-промышленный техникум"</v>
      </c>
      <c r="AN153" s="337">
        <v>0</v>
      </c>
      <c r="AO153" s="338" t="b">
        <f t="shared" si="34"/>
        <v>0</v>
      </c>
      <c r="AQ153" s="338" t="b">
        <f t="shared" si="35"/>
        <v>1</v>
      </c>
    </row>
    <row r="154" spans="1:43" ht="45" customHeight="1" x14ac:dyDescent="0.25">
      <c r="A154" s="353">
        <f t="shared" si="26"/>
        <v>141</v>
      </c>
      <c r="B154" s="230" t="s">
        <v>10</v>
      </c>
      <c r="C154" s="230" t="s">
        <v>11</v>
      </c>
      <c r="D154" s="230" t="s">
        <v>629</v>
      </c>
      <c r="E154" s="230" t="s">
        <v>13</v>
      </c>
      <c r="F154" s="230" t="s">
        <v>126</v>
      </c>
      <c r="G154" s="244">
        <v>49</v>
      </c>
      <c r="H154" s="244">
        <v>50</v>
      </c>
      <c r="I154" s="312">
        <v>34</v>
      </c>
      <c r="J154" s="335">
        <v>34</v>
      </c>
      <c r="K154" s="340">
        <v>34</v>
      </c>
      <c r="L154" s="314">
        <v>49</v>
      </c>
      <c r="M154" s="344">
        <f t="shared" si="27"/>
        <v>49</v>
      </c>
      <c r="N154" s="314">
        <v>46</v>
      </c>
      <c r="O154" s="249">
        <f t="shared" si="28"/>
        <v>46</v>
      </c>
      <c r="P154" s="249">
        <v>46</v>
      </c>
      <c r="Q154" s="249">
        <v>46</v>
      </c>
      <c r="R154" s="318"/>
      <c r="S154" s="115"/>
      <c r="T154" s="7">
        <f t="shared" si="25"/>
        <v>45.5</v>
      </c>
      <c r="U154" s="101">
        <f t="shared" si="24"/>
        <v>0.5</v>
      </c>
      <c r="V154" s="3"/>
      <c r="W154" s="7">
        <v>49</v>
      </c>
      <c r="X154" s="7">
        <v>50</v>
      </c>
      <c r="Y154" s="7">
        <v>34</v>
      </c>
      <c r="Z154" s="7">
        <v>49</v>
      </c>
      <c r="AA154" s="7">
        <v>46</v>
      </c>
      <c r="AB154" s="7">
        <v>46</v>
      </c>
      <c r="AC154" s="7">
        <v>46</v>
      </c>
      <c r="AD154" s="112">
        <f t="shared" si="29"/>
        <v>0</v>
      </c>
      <c r="AE154" s="112">
        <f t="shared" si="29"/>
        <v>0</v>
      </c>
      <c r="AF154" s="112">
        <f t="shared" si="30"/>
        <v>0</v>
      </c>
      <c r="AG154" s="112">
        <f t="shared" si="31"/>
        <v>0</v>
      </c>
      <c r="AH154" s="356">
        <f t="shared" si="32"/>
        <v>0</v>
      </c>
      <c r="AI154" s="112">
        <f t="shared" si="32"/>
        <v>0</v>
      </c>
      <c r="AJ154" s="112">
        <f t="shared" si="32"/>
        <v>0</v>
      </c>
      <c r="AK154" s="3"/>
      <c r="AL154" s="334"/>
      <c r="AM154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образование15.02.16 Технология машиностроениязаочнаяКОГПОАУ "Вятский электромашиностроительный техникум"</v>
      </c>
      <c r="AN154" s="337">
        <v>34</v>
      </c>
      <c r="AO154" s="338" t="b">
        <f t="shared" si="34"/>
        <v>0</v>
      </c>
      <c r="AQ154" s="338" t="b">
        <f t="shared" si="35"/>
        <v>1</v>
      </c>
    </row>
    <row r="155" spans="1:43" ht="45" customHeight="1" x14ac:dyDescent="0.25">
      <c r="A155" s="353">
        <f t="shared" si="26"/>
        <v>142</v>
      </c>
      <c r="B155" s="230" t="s">
        <v>10</v>
      </c>
      <c r="C155" s="230" t="s">
        <v>11</v>
      </c>
      <c r="D155" s="230" t="s">
        <v>23</v>
      </c>
      <c r="E155" s="230" t="s">
        <v>13</v>
      </c>
      <c r="F155" s="230" t="s">
        <v>123</v>
      </c>
      <c r="G155" s="244">
        <v>46</v>
      </c>
      <c r="H155" s="244">
        <v>45</v>
      </c>
      <c r="I155" s="312">
        <v>32</v>
      </c>
      <c r="J155" s="335">
        <v>30</v>
      </c>
      <c r="K155" s="340">
        <v>30</v>
      </c>
      <c r="L155" s="314">
        <v>33</v>
      </c>
      <c r="M155" s="344">
        <f t="shared" si="27"/>
        <v>35</v>
      </c>
      <c r="N155" s="314">
        <v>39</v>
      </c>
      <c r="O155" s="249">
        <f t="shared" si="28"/>
        <v>39</v>
      </c>
      <c r="P155" s="249">
        <v>30</v>
      </c>
      <c r="Q155" s="249">
        <v>15</v>
      </c>
      <c r="R155" s="318"/>
      <c r="S155" s="115"/>
      <c r="T155" s="7">
        <f t="shared" si="25"/>
        <v>39</v>
      </c>
      <c r="U155" s="101">
        <f t="shared" si="24"/>
        <v>0</v>
      </c>
      <c r="V155" s="3"/>
      <c r="W155" s="7">
        <v>46</v>
      </c>
      <c r="X155" s="7">
        <v>45</v>
      </c>
      <c r="Y155" s="7">
        <v>32</v>
      </c>
      <c r="Z155" s="7">
        <v>33</v>
      </c>
      <c r="AA155" s="7">
        <v>39</v>
      </c>
      <c r="AB155" s="7">
        <v>30</v>
      </c>
      <c r="AC155" s="7">
        <v>15</v>
      </c>
      <c r="AD155" s="112">
        <f t="shared" si="29"/>
        <v>0</v>
      </c>
      <c r="AE155" s="112">
        <f t="shared" si="29"/>
        <v>0</v>
      </c>
      <c r="AF155" s="112">
        <f t="shared" si="30"/>
        <v>-2</v>
      </c>
      <c r="AG155" s="112">
        <f t="shared" si="31"/>
        <v>2</v>
      </c>
      <c r="AH155" s="356">
        <f t="shared" si="32"/>
        <v>0</v>
      </c>
      <c r="AI155" s="112">
        <f t="shared" si="32"/>
        <v>0</v>
      </c>
      <c r="AJ155" s="112">
        <f t="shared" si="32"/>
        <v>0</v>
      </c>
      <c r="AK155" s="3"/>
      <c r="AL155" s="334"/>
      <c r="AM15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образование15.02.08 Технология машиностроениязаочнаяКОГПОБУ "Кировский авиационный техникум"</v>
      </c>
      <c r="AN155" s="337">
        <v>30</v>
      </c>
      <c r="AO155" s="338" t="b">
        <f t="shared" si="34"/>
        <v>0</v>
      </c>
      <c r="AQ155" s="338" t="b">
        <f t="shared" si="35"/>
        <v>1</v>
      </c>
    </row>
    <row r="156" spans="1:43" ht="45" customHeight="1" x14ac:dyDescent="0.25">
      <c r="A156" s="353">
        <f t="shared" si="26"/>
        <v>143</v>
      </c>
      <c r="B156" s="230" t="s">
        <v>10</v>
      </c>
      <c r="C156" s="230" t="s">
        <v>15</v>
      </c>
      <c r="D156" s="230" t="s">
        <v>14</v>
      </c>
      <c r="E156" s="230" t="s">
        <v>16</v>
      </c>
      <c r="F156" s="230" t="s">
        <v>121</v>
      </c>
      <c r="G156" s="244">
        <v>68</v>
      </c>
      <c r="H156" s="244">
        <v>60</v>
      </c>
      <c r="I156" s="312">
        <v>73</v>
      </c>
      <c r="J156" s="335">
        <v>64</v>
      </c>
      <c r="K156" s="340">
        <v>64</v>
      </c>
      <c r="L156" s="314">
        <v>94</v>
      </c>
      <c r="M156" s="344">
        <f t="shared" si="27"/>
        <v>103</v>
      </c>
      <c r="N156" s="314">
        <v>74</v>
      </c>
      <c r="O156" s="249">
        <f t="shared" si="28"/>
        <v>74</v>
      </c>
      <c r="P156" s="249">
        <v>74</v>
      </c>
      <c r="Q156" s="249">
        <v>74</v>
      </c>
      <c r="R156" s="318"/>
      <c r="S156" s="115"/>
      <c r="T156" s="7">
        <f t="shared" si="25"/>
        <v>73.75</v>
      </c>
      <c r="U156" s="101">
        <f t="shared" si="24"/>
        <v>0.25</v>
      </c>
      <c r="V156" s="3"/>
      <c r="W156" s="7">
        <v>68</v>
      </c>
      <c r="X156" s="7">
        <v>60</v>
      </c>
      <c r="Y156" s="7">
        <v>73</v>
      </c>
      <c r="Z156" s="7">
        <v>94</v>
      </c>
      <c r="AA156" s="7">
        <v>74</v>
      </c>
      <c r="AB156" s="7">
        <v>74</v>
      </c>
      <c r="AC156" s="7">
        <v>74</v>
      </c>
      <c r="AD156" s="112">
        <f t="shared" si="29"/>
        <v>0</v>
      </c>
      <c r="AE156" s="112">
        <f t="shared" si="29"/>
        <v>0</v>
      </c>
      <c r="AF156" s="112">
        <f t="shared" si="30"/>
        <v>-9</v>
      </c>
      <c r="AG156" s="112">
        <f t="shared" si="31"/>
        <v>9</v>
      </c>
      <c r="AH156" s="356">
        <f t="shared" si="32"/>
        <v>0</v>
      </c>
      <c r="AI156" s="112">
        <f t="shared" si="32"/>
        <v>0</v>
      </c>
      <c r="AJ156" s="112">
        <f t="shared" si="32"/>
        <v>0</v>
      </c>
      <c r="AK156" s="3"/>
      <c r="AL156" s="334"/>
      <c r="AM15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"Вятский автомобильно-промышленный колледж"</v>
      </c>
      <c r="AN156" s="337">
        <v>64</v>
      </c>
      <c r="AO156" s="338" t="b">
        <f t="shared" si="34"/>
        <v>0</v>
      </c>
      <c r="AQ156" s="338" t="b">
        <f t="shared" si="35"/>
        <v>1</v>
      </c>
    </row>
    <row r="157" spans="1:43" ht="45" customHeight="1" x14ac:dyDescent="0.25">
      <c r="A157" s="353">
        <f t="shared" si="26"/>
        <v>144</v>
      </c>
      <c r="B157" s="230" t="s">
        <v>69</v>
      </c>
      <c r="C157" s="230" t="s">
        <v>15</v>
      </c>
      <c r="D157" s="230" t="s">
        <v>158</v>
      </c>
      <c r="E157" s="230" t="s">
        <v>16</v>
      </c>
      <c r="F157" s="230" t="s">
        <v>148</v>
      </c>
      <c r="G157" s="244">
        <v>30</v>
      </c>
      <c r="H157" s="244">
        <v>30</v>
      </c>
      <c r="I157" s="312">
        <v>29</v>
      </c>
      <c r="J157" s="335">
        <v>30</v>
      </c>
      <c r="K157" s="340">
        <v>30</v>
      </c>
      <c r="L157" s="314">
        <v>27</v>
      </c>
      <c r="M157" s="344">
        <f t="shared" si="27"/>
        <v>26</v>
      </c>
      <c r="N157" s="314">
        <v>29</v>
      </c>
      <c r="O157" s="249">
        <f t="shared" si="28"/>
        <v>29</v>
      </c>
      <c r="P157" s="249">
        <v>23</v>
      </c>
      <c r="Q157" s="249">
        <v>25</v>
      </c>
      <c r="R157" s="318"/>
      <c r="S157" s="115"/>
      <c r="T157" s="7">
        <f t="shared" si="25"/>
        <v>29</v>
      </c>
      <c r="U157" s="101">
        <f t="shared" si="24"/>
        <v>0</v>
      </c>
      <c r="V157" s="3"/>
      <c r="W157" s="7">
        <v>30</v>
      </c>
      <c r="X157" s="7">
        <v>30</v>
      </c>
      <c r="Y157" s="7">
        <v>29</v>
      </c>
      <c r="Z157" s="7">
        <v>27</v>
      </c>
      <c r="AA157" s="7">
        <v>29</v>
      </c>
      <c r="AB157" s="7">
        <v>23</v>
      </c>
      <c r="AC157" s="7">
        <v>25</v>
      </c>
      <c r="AD157" s="112">
        <f t="shared" si="29"/>
        <v>0</v>
      </c>
      <c r="AE157" s="112">
        <f t="shared" si="29"/>
        <v>0</v>
      </c>
      <c r="AF157" s="112">
        <f t="shared" si="30"/>
        <v>1</v>
      </c>
      <c r="AG157" s="112">
        <f t="shared" si="31"/>
        <v>-1</v>
      </c>
      <c r="AH157" s="356">
        <f t="shared" si="32"/>
        <v>0</v>
      </c>
      <c r="AI157" s="112">
        <f t="shared" si="32"/>
        <v>0</v>
      </c>
      <c r="AJ157" s="112">
        <f t="shared" si="32"/>
        <v>0</v>
      </c>
      <c r="AK157" s="3"/>
      <c r="AL157" s="334"/>
      <c r="AM157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образование08.01.24 Мастер столярно-плотничных, паркетных и стекольных работочнаяКОГПОБУ "Вятский аграрно-промышленный техникум"</v>
      </c>
      <c r="AN157" s="337">
        <v>30</v>
      </c>
      <c r="AO157" s="338" t="b">
        <f t="shared" si="34"/>
        <v>0</v>
      </c>
      <c r="AQ157" s="338" t="b">
        <f t="shared" si="35"/>
        <v>1</v>
      </c>
    </row>
    <row r="158" spans="1:43" ht="45" customHeight="1" x14ac:dyDescent="0.25">
      <c r="A158" s="353">
        <f t="shared" si="26"/>
        <v>145</v>
      </c>
      <c r="B158" s="230" t="s">
        <v>69</v>
      </c>
      <c r="C158" s="230" t="s">
        <v>15</v>
      </c>
      <c r="D158" s="230" t="s">
        <v>100</v>
      </c>
      <c r="E158" s="230" t="s">
        <v>16</v>
      </c>
      <c r="F158" s="230" t="s">
        <v>148</v>
      </c>
      <c r="G158" s="244">
        <v>20</v>
      </c>
      <c r="H158" s="244">
        <v>20</v>
      </c>
      <c r="I158" s="312">
        <v>28</v>
      </c>
      <c r="J158" s="335">
        <v>25</v>
      </c>
      <c r="K158" s="340">
        <v>25</v>
      </c>
      <c r="L158" s="314">
        <v>45</v>
      </c>
      <c r="M158" s="344">
        <f t="shared" si="27"/>
        <v>48</v>
      </c>
      <c r="N158" s="314">
        <v>28</v>
      </c>
      <c r="O158" s="249">
        <f t="shared" si="28"/>
        <v>28</v>
      </c>
      <c r="P158" s="249">
        <v>53</v>
      </c>
      <c r="Q158" s="249">
        <v>78</v>
      </c>
      <c r="R158" s="318"/>
      <c r="S158" s="115"/>
      <c r="T158" s="7">
        <f t="shared" si="25"/>
        <v>28.25</v>
      </c>
      <c r="U158" s="101">
        <f t="shared" si="24"/>
        <v>-0.25</v>
      </c>
      <c r="V158" s="3"/>
      <c r="W158" s="7">
        <v>20</v>
      </c>
      <c r="X158" s="7">
        <v>20</v>
      </c>
      <c r="Y158" s="7">
        <v>28</v>
      </c>
      <c r="Z158" s="7">
        <v>45</v>
      </c>
      <c r="AA158" s="7">
        <v>28</v>
      </c>
      <c r="AB158" s="7">
        <v>53</v>
      </c>
      <c r="AC158" s="7">
        <v>78</v>
      </c>
      <c r="AD158" s="112">
        <f t="shared" si="29"/>
        <v>0</v>
      </c>
      <c r="AE158" s="112">
        <f t="shared" si="29"/>
        <v>0</v>
      </c>
      <c r="AF158" s="112">
        <f t="shared" si="30"/>
        <v>-3</v>
      </c>
      <c r="AG158" s="112">
        <f t="shared" si="31"/>
        <v>3</v>
      </c>
      <c r="AH158" s="356">
        <f t="shared" si="32"/>
        <v>0</v>
      </c>
      <c r="AI158" s="112">
        <f t="shared" si="32"/>
        <v>0</v>
      </c>
      <c r="AJ158" s="112">
        <f t="shared" si="32"/>
        <v>0</v>
      </c>
      <c r="AK158" s="3"/>
      <c r="AL158" s="334"/>
      <c r="AM158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кондитерочнаяКОГПОБУ "Вятский аграрно-промышленный техникум"</v>
      </c>
      <c r="AN158" s="337">
        <v>25</v>
      </c>
      <c r="AO158" s="338" t="b">
        <f t="shared" si="34"/>
        <v>0</v>
      </c>
      <c r="AQ158" s="338" t="b">
        <f t="shared" si="35"/>
        <v>1</v>
      </c>
    </row>
    <row r="159" spans="1:43" ht="45" customHeight="1" x14ac:dyDescent="0.25">
      <c r="A159" s="353">
        <f t="shared" si="26"/>
        <v>146</v>
      </c>
      <c r="B159" s="230" t="s">
        <v>69</v>
      </c>
      <c r="C159" s="230" t="s">
        <v>15</v>
      </c>
      <c r="D159" s="230" t="s">
        <v>64</v>
      </c>
      <c r="E159" s="230" t="s">
        <v>16</v>
      </c>
      <c r="F159" s="230" t="s">
        <v>148</v>
      </c>
      <c r="G159" s="244">
        <v>81</v>
      </c>
      <c r="H159" s="244">
        <v>79</v>
      </c>
      <c r="I159" s="312">
        <v>63</v>
      </c>
      <c r="J159" s="335">
        <v>60</v>
      </c>
      <c r="K159" s="340">
        <v>60</v>
      </c>
      <c r="L159" s="314">
        <v>82</v>
      </c>
      <c r="M159" s="344">
        <f t="shared" si="27"/>
        <v>85</v>
      </c>
      <c r="N159" s="314">
        <v>76</v>
      </c>
      <c r="O159" s="249">
        <f t="shared" si="28"/>
        <v>76</v>
      </c>
      <c r="P159" s="249">
        <v>61</v>
      </c>
      <c r="Q159" s="249">
        <v>58</v>
      </c>
      <c r="R159" s="318"/>
      <c r="S159" s="115"/>
      <c r="T159" s="7">
        <f t="shared" si="25"/>
        <v>76.25</v>
      </c>
      <c r="U159" s="101">
        <f t="shared" si="24"/>
        <v>-0.25</v>
      </c>
      <c r="V159" s="3"/>
      <c r="W159" s="7">
        <v>81</v>
      </c>
      <c r="X159" s="7">
        <v>79</v>
      </c>
      <c r="Y159" s="7">
        <v>63</v>
      </c>
      <c r="Z159" s="7">
        <v>82</v>
      </c>
      <c r="AA159" s="7">
        <v>76</v>
      </c>
      <c r="AB159" s="7">
        <v>61</v>
      </c>
      <c r="AC159" s="7">
        <v>58</v>
      </c>
      <c r="AD159" s="112">
        <f t="shared" si="29"/>
        <v>0</v>
      </c>
      <c r="AE159" s="112">
        <f t="shared" si="29"/>
        <v>0</v>
      </c>
      <c r="AF159" s="112">
        <f t="shared" si="30"/>
        <v>-3</v>
      </c>
      <c r="AG159" s="112">
        <f t="shared" si="31"/>
        <v>3</v>
      </c>
      <c r="AH159" s="356">
        <f t="shared" si="32"/>
        <v>0</v>
      </c>
      <c r="AI159" s="112">
        <f t="shared" si="32"/>
        <v>0</v>
      </c>
      <c r="AJ159" s="112">
        <f t="shared" si="32"/>
        <v>0</v>
      </c>
      <c r="AK159" s="3"/>
      <c r="AL159" s="334"/>
      <c r="AM159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автомобилейочнаяКОГПОБУ "Вятский аграрно-промышленный техникум"</v>
      </c>
      <c r="AN159" s="337">
        <v>60</v>
      </c>
      <c r="AO159" s="338" t="b">
        <f t="shared" si="34"/>
        <v>0</v>
      </c>
      <c r="AQ159" s="338" t="b">
        <f t="shared" si="35"/>
        <v>1</v>
      </c>
    </row>
    <row r="160" spans="1:43" ht="45" customHeight="1" x14ac:dyDescent="0.25">
      <c r="A160" s="353">
        <f t="shared" si="26"/>
        <v>147</v>
      </c>
      <c r="B160" s="230" t="s">
        <v>10</v>
      </c>
      <c r="C160" s="230" t="s">
        <v>15</v>
      </c>
      <c r="D160" s="230" t="s">
        <v>42</v>
      </c>
      <c r="E160" s="230" t="s">
        <v>16</v>
      </c>
      <c r="F160" s="230" t="s">
        <v>148</v>
      </c>
      <c r="G160" s="244">
        <v>42</v>
      </c>
      <c r="H160" s="244">
        <v>40</v>
      </c>
      <c r="I160" s="312">
        <v>45</v>
      </c>
      <c r="J160" s="335">
        <v>39</v>
      </c>
      <c r="K160" s="340">
        <v>39</v>
      </c>
      <c r="L160" s="314">
        <v>53</v>
      </c>
      <c r="M160" s="344">
        <f t="shared" si="27"/>
        <v>59</v>
      </c>
      <c r="N160" s="314">
        <v>45</v>
      </c>
      <c r="O160" s="249">
        <f t="shared" si="28"/>
        <v>45</v>
      </c>
      <c r="P160" s="249">
        <v>34</v>
      </c>
      <c r="Q160" s="249">
        <v>12</v>
      </c>
      <c r="R160" s="318"/>
      <c r="S160" s="115"/>
      <c r="T160" s="7">
        <f t="shared" si="25"/>
        <v>45</v>
      </c>
      <c r="U160" s="101">
        <f t="shared" si="24"/>
        <v>0</v>
      </c>
      <c r="V160" s="3"/>
      <c r="W160" s="7">
        <v>42</v>
      </c>
      <c r="X160" s="7">
        <v>40</v>
      </c>
      <c r="Y160" s="7">
        <v>45</v>
      </c>
      <c r="Z160" s="7">
        <v>53</v>
      </c>
      <c r="AA160" s="7">
        <v>45</v>
      </c>
      <c r="AB160" s="7">
        <v>34</v>
      </c>
      <c r="AC160" s="7">
        <v>12</v>
      </c>
      <c r="AD160" s="112">
        <f t="shared" si="29"/>
        <v>0</v>
      </c>
      <c r="AE160" s="112">
        <f t="shared" si="29"/>
        <v>0</v>
      </c>
      <c r="AF160" s="112">
        <f t="shared" si="30"/>
        <v>-6</v>
      </c>
      <c r="AG160" s="112">
        <f t="shared" si="31"/>
        <v>6</v>
      </c>
      <c r="AH160" s="356">
        <f t="shared" si="32"/>
        <v>0</v>
      </c>
      <c r="AI160" s="112">
        <f t="shared" si="32"/>
        <v>0</v>
      </c>
      <c r="AJ160" s="112">
        <f t="shared" si="32"/>
        <v>0</v>
      </c>
      <c r="AK160" s="3"/>
      <c r="AL160" s="334"/>
      <c r="AM160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образование38.02.05 Товароведение и экспертиза качества потребительских товаровочнаяКОГПОБУ "Вятский аграрно-промышленный техникум"</v>
      </c>
      <c r="AN160" s="337">
        <v>39</v>
      </c>
      <c r="AO160" s="338" t="b">
        <f t="shared" si="34"/>
        <v>0</v>
      </c>
      <c r="AQ160" s="338" t="b">
        <f t="shared" si="35"/>
        <v>1</v>
      </c>
    </row>
    <row r="161" spans="1:43" ht="45" customHeight="1" x14ac:dyDescent="0.25">
      <c r="A161" s="353">
        <f t="shared" si="26"/>
        <v>148</v>
      </c>
      <c r="B161" s="230" t="s">
        <v>10</v>
      </c>
      <c r="C161" s="230" t="s">
        <v>11</v>
      </c>
      <c r="D161" s="230" t="s">
        <v>43</v>
      </c>
      <c r="E161" s="230" t="s">
        <v>13</v>
      </c>
      <c r="F161" s="230" t="s">
        <v>140</v>
      </c>
      <c r="G161" s="244">
        <v>23</v>
      </c>
      <c r="H161" s="244">
        <v>22</v>
      </c>
      <c r="I161" s="312">
        <v>30</v>
      </c>
      <c r="J161" s="335">
        <v>22</v>
      </c>
      <c r="K161" s="340">
        <v>22</v>
      </c>
      <c r="L161" s="314">
        <v>31</v>
      </c>
      <c r="M161" s="344">
        <f t="shared" si="27"/>
        <v>39</v>
      </c>
      <c r="N161" s="314">
        <v>27</v>
      </c>
      <c r="O161" s="249">
        <f t="shared" si="28"/>
        <v>27</v>
      </c>
      <c r="P161" s="249">
        <v>27</v>
      </c>
      <c r="Q161" s="249">
        <v>27</v>
      </c>
      <c r="R161" s="318"/>
      <c r="S161" s="115"/>
      <c r="T161" s="7">
        <f t="shared" si="25"/>
        <v>26.5</v>
      </c>
      <c r="U161" s="101">
        <f t="shared" si="24"/>
        <v>0.5</v>
      </c>
      <c r="V161" s="3"/>
      <c r="W161" s="7">
        <v>23</v>
      </c>
      <c r="X161" s="7">
        <v>22</v>
      </c>
      <c r="Y161" s="7">
        <v>30</v>
      </c>
      <c r="Z161" s="7">
        <v>31</v>
      </c>
      <c r="AA161" s="7">
        <v>27</v>
      </c>
      <c r="AB161" s="7">
        <v>27</v>
      </c>
      <c r="AC161" s="7">
        <v>27</v>
      </c>
      <c r="AD161" s="112">
        <f t="shared" si="29"/>
        <v>0</v>
      </c>
      <c r="AE161" s="112">
        <f t="shared" si="29"/>
        <v>0</v>
      </c>
      <c r="AF161" s="112">
        <f t="shared" si="30"/>
        <v>-8</v>
      </c>
      <c r="AG161" s="112">
        <f t="shared" si="31"/>
        <v>8</v>
      </c>
      <c r="AH161" s="356">
        <f t="shared" si="32"/>
        <v>0</v>
      </c>
      <c r="AI161" s="112">
        <f t="shared" si="32"/>
        <v>0</v>
      </c>
      <c r="AJ161" s="112">
        <f t="shared" si="32"/>
        <v>0</v>
      </c>
      <c r="AK161" s="3"/>
      <c r="AL161" s="334"/>
      <c r="AM161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образование35.02.03 Технология деревообработкизаочная КОГПОБУ "Кировский лесопромышленный колледж"</v>
      </c>
      <c r="AN161" s="337">
        <v>22</v>
      </c>
      <c r="AO161" s="338" t="b">
        <f t="shared" si="34"/>
        <v>0</v>
      </c>
      <c r="AQ161" s="338" t="b">
        <f t="shared" si="35"/>
        <v>1</v>
      </c>
    </row>
    <row r="162" spans="1:43" ht="45" customHeight="1" x14ac:dyDescent="0.25">
      <c r="A162" s="353">
        <f t="shared" si="26"/>
        <v>149</v>
      </c>
      <c r="B162" s="230" t="s">
        <v>10</v>
      </c>
      <c r="C162" s="230" t="s">
        <v>11</v>
      </c>
      <c r="D162" s="230" t="s">
        <v>65</v>
      </c>
      <c r="E162" s="230" t="s">
        <v>13</v>
      </c>
      <c r="F162" s="230" t="s">
        <v>119</v>
      </c>
      <c r="G162" s="244">
        <v>28</v>
      </c>
      <c r="H162" s="244">
        <v>28</v>
      </c>
      <c r="I162" s="312">
        <v>25</v>
      </c>
      <c r="J162" s="335">
        <v>25</v>
      </c>
      <c r="K162" s="340">
        <v>25</v>
      </c>
      <c r="L162" s="314">
        <v>32</v>
      </c>
      <c r="M162" s="344">
        <f t="shared" si="27"/>
        <v>32</v>
      </c>
      <c r="N162" s="314">
        <v>28</v>
      </c>
      <c r="O162" s="249">
        <f t="shared" si="28"/>
        <v>28</v>
      </c>
      <c r="P162" s="249">
        <v>28</v>
      </c>
      <c r="Q162" s="249">
        <v>28</v>
      </c>
      <c r="R162" s="318"/>
      <c r="S162" s="115"/>
      <c r="T162" s="7">
        <f t="shared" si="25"/>
        <v>28.25</v>
      </c>
      <c r="U162" s="101">
        <f t="shared" si="24"/>
        <v>-0.25</v>
      </c>
      <c r="V162" s="3"/>
      <c r="W162" s="7">
        <v>28</v>
      </c>
      <c r="X162" s="7">
        <v>28</v>
      </c>
      <c r="Y162" s="7">
        <v>25</v>
      </c>
      <c r="Z162" s="7">
        <v>32</v>
      </c>
      <c r="AA162" s="7">
        <v>28</v>
      </c>
      <c r="AB162" s="7">
        <v>28</v>
      </c>
      <c r="AC162" s="7">
        <v>28</v>
      </c>
      <c r="AD162" s="112">
        <f t="shared" si="29"/>
        <v>0</v>
      </c>
      <c r="AE162" s="112">
        <f t="shared" si="29"/>
        <v>0</v>
      </c>
      <c r="AF162" s="112">
        <f t="shared" si="30"/>
        <v>0</v>
      </c>
      <c r="AG162" s="112">
        <f t="shared" si="31"/>
        <v>0</v>
      </c>
      <c r="AH162" s="356">
        <f t="shared" si="32"/>
        <v>0</v>
      </c>
      <c r="AI162" s="112">
        <f t="shared" si="32"/>
        <v>0</v>
      </c>
      <c r="AJ162" s="112">
        <f t="shared" si="32"/>
        <v>0</v>
      </c>
      <c r="AK162" s="3"/>
      <c r="AL162" s="334"/>
      <c r="AM162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"Кировский сельскохозяйственный техникум"</v>
      </c>
      <c r="AN162" s="337">
        <v>25</v>
      </c>
      <c r="AO162" s="338" t="b">
        <f t="shared" si="34"/>
        <v>0</v>
      </c>
      <c r="AQ162" s="338" t="b">
        <f t="shared" si="35"/>
        <v>1</v>
      </c>
    </row>
    <row r="163" spans="1:43" ht="45" customHeight="1" x14ac:dyDescent="0.25">
      <c r="A163" s="353">
        <f t="shared" si="26"/>
        <v>150</v>
      </c>
      <c r="B163" s="230" t="s">
        <v>10</v>
      </c>
      <c r="C163" s="230" t="s">
        <v>11</v>
      </c>
      <c r="D163" s="230" t="s">
        <v>65</v>
      </c>
      <c r="E163" s="230" t="s">
        <v>13</v>
      </c>
      <c r="F163" s="230" t="s">
        <v>140</v>
      </c>
      <c r="G163" s="244">
        <v>38</v>
      </c>
      <c r="H163" s="244">
        <v>36</v>
      </c>
      <c r="I163" s="312">
        <v>30</v>
      </c>
      <c r="J163" s="335">
        <v>24</v>
      </c>
      <c r="K163" s="340">
        <v>24</v>
      </c>
      <c r="L163" s="314">
        <v>22</v>
      </c>
      <c r="M163" s="344">
        <f t="shared" si="27"/>
        <v>28</v>
      </c>
      <c r="N163" s="314">
        <v>32</v>
      </c>
      <c r="O163" s="249">
        <f t="shared" si="28"/>
        <v>32</v>
      </c>
      <c r="P163" s="249">
        <v>32</v>
      </c>
      <c r="Q163" s="249">
        <v>32</v>
      </c>
      <c r="R163" s="318"/>
      <c r="S163" s="115"/>
      <c r="T163" s="7">
        <f t="shared" si="25"/>
        <v>31.5</v>
      </c>
      <c r="U163" s="101">
        <f t="shared" si="24"/>
        <v>0.5</v>
      </c>
      <c r="V163" s="3"/>
      <c r="W163" s="7">
        <v>38</v>
      </c>
      <c r="X163" s="7">
        <v>36</v>
      </c>
      <c r="Y163" s="7">
        <v>30</v>
      </c>
      <c r="Z163" s="7">
        <v>22</v>
      </c>
      <c r="AA163" s="7">
        <v>32</v>
      </c>
      <c r="AB163" s="7">
        <v>32</v>
      </c>
      <c r="AC163" s="7">
        <v>32</v>
      </c>
      <c r="AD163" s="112">
        <f t="shared" si="29"/>
        <v>0</v>
      </c>
      <c r="AE163" s="112">
        <f t="shared" si="29"/>
        <v>0</v>
      </c>
      <c r="AF163" s="112">
        <f t="shared" si="30"/>
        <v>-6</v>
      </c>
      <c r="AG163" s="112">
        <f t="shared" si="31"/>
        <v>6</v>
      </c>
      <c r="AH163" s="356">
        <f t="shared" si="32"/>
        <v>0</v>
      </c>
      <c r="AI163" s="112">
        <f t="shared" si="32"/>
        <v>0</v>
      </c>
      <c r="AJ163" s="112">
        <f t="shared" si="32"/>
        <v>0</v>
      </c>
      <c r="AK163" s="3"/>
      <c r="AL163" s="334"/>
      <c r="AM163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 КОГПОБУ "Кировский лесопромышленный колледж"</v>
      </c>
      <c r="AN163" s="337">
        <v>24</v>
      </c>
      <c r="AO163" s="338" t="b">
        <f t="shared" si="34"/>
        <v>0</v>
      </c>
      <c r="AQ163" s="338" t="b">
        <f t="shared" si="35"/>
        <v>1</v>
      </c>
    </row>
    <row r="164" spans="1:43" ht="45" customHeight="1" x14ac:dyDescent="0.25">
      <c r="A164" s="353">
        <f t="shared" si="26"/>
        <v>151</v>
      </c>
      <c r="B164" s="230" t="s">
        <v>10</v>
      </c>
      <c r="C164" s="230" t="s">
        <v>11</v>
      </c>
      <c r="D164" s="230" t="s">
        <v>65</v>
      </c>
      <c r="E164" s="230" t="s">
        <v>13</v>
      </c>
      <c r="F164" s="230" t="s">
        <v>121</v>
      </c>
      <c r="G164" s="244">
        <v>15</v>
      </c>
      <c r="H164" s="244">
        <v>15</v>
      </c>
      <c r="I164" s="312">
        <v>13</v>
      </c>
      <c r="J164" s="335">
        <v>15</v>
      </c>
      <c r="K164" s="340">
        <v>15</v>
      </c>
      <c r="L164" s="314">
        <v>22</v>
      </c>
      <c r="M164" s="344">
        <f t="shared" si="27"/>
        <v>20</v>
      </c>
      <c r="N164" s="314">
        <v>16</v>
      </c>
      <c r="O164" s="249">
        <f t="shared" si="28"/>
        <v>16</v>
      </c>
      <c r="P164" s="249">
        <v>16</v>
      </c>
      <c r="Q164" s="249">
        <v>16</v>
      </c>
      <c r="R164" s="318"/>
      <c r="S164" s="115"/>
      <c r="T164" s="7">
        <f t="shared" si="25"/>
        <v>16.25</v>
      </c>
      <c r="U164" s="101">
        <f t="shared" si="24"/>
        <v>-0.25</v>
      </c>
      <c r="V164" s="3"/>
      <c r="W164" s="7">
        <v>15</v>
      </c>
      <c r="X164" s="7">
        <v>15</v>
      </c>
      <c r="Y164" s="7">
        <v>13</v>
      </c>
      <c r="Z164" s="7">
        <v>22</v>
      </c>
      <c r="AA164" s="7">
        <v>16</v>
      </c>
      <c r="AB164" s="7">
        <v>16</v>
      </c>
      <c r="AC164" s="7">
        <v>16</v>
      </c>
      <c r="AD164" s="112">
        <f t="shared" si="29"/>
        <v>0</v>
      </c>
      <c r="AE164" s="112">
        <f t="shared" si="29"/>
        <v>0</v>
      </c>
      <c r="AF164" s="112">
        <f t="shared" si="30"/>
        <v>2</v>
      </c>
      <c r="AG164" s="112">
        <f t="shared" si="31"/>
        <v>-2</v>
      </c>
      <c r="AH164" s="356">
        <f t="shared" si="32"/>
        <v>0</v>
      </c>
      <c r="AI164" s="112">
        <f t="shared" si="32"/>
        <v>0</v>
      </c>
      <c r="AJ164" s="112">
        <f t="shared" si="32"/>
        <v>0</v>
      </c>
      <c r="AK164" s="3"/>
      <c r="AL164" s="334"/>
      <c r="AM164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"Вятский автомобильно-промышленный колледж"</v>
      </c>
      <c r="AN164" s="337">
        <v>15</v>
      </c>
      <c r="AO164" s="338" t="b">
        <f t="shared" si="34"/>
        <v>0</v>
      </c>
      <c r="AQ164" s="338" t="b">
        <f t="shared" si="35"/>
        <v>1</v>
      </c>
    </row>
    <row r="165" spans="1:43" ht="45" customHeight="1" x14ac:dyDescent="0.25">
      <c r="A165" s="353">
        <f t="shared" si="26"/>
        <v>152</v>
      </c>
      <c r="B165" s="230" t="s">
        <v>10</v>
      </c>
      <c r="C165" s="230" t="s">
        <v>11</v>
      </c>
      <c r="D165" s="230" t="s">
        <v>65</v>
      </c>
      <c r="E165" s="230" t="s">
        <v>13</v>
      </c>
      <c r="F165" s="230" t="s">
        <v>117</v>
      </c>
      <c r="G165" s="244">
        <v>26</v>
      </c>
      <c r="H165" s="244">
        <v>22</v>
      </c>
      <c r="I165" s="312">
        <v>14</v>
      </c>
      <c r="J165" s="335">
        <v>13</v>
      </c>
      <c r="K165" s="340">
        <v>13</v>
      </c>
      <c r="L165" s="314">
        <v>22</v>
      </c>
      <c r="M165" s="344">
        <f t="shared" si="27"/>
        <v>23</v>
      </c>
      <c r="N165" s="313">
        <v>21</v>
      </c>
      <c r="O165" s="249">
        <f t="shared" si="28"/>
        <v>21</v>
      </c>
      <c r="P165" s="249">
        <v>21</v>
      </c>
      <c r="Q165" s="249">
        <v>21</v>
      </c>
      <c r="R165" s="318"/>
      <c r="S165" s="115"/>
      <c r="T165" s="7">
        <f t="shared" si="25"/>
        <v>21</v>
      </c>
      <c r="U165" s="101">
        <f t="shared" si="24"/>
        <v>0</v>
      </c>
      <c r="V165" s="3"/>
      <c r="W165" s="7">
        <v>26</v>
      </c>
      <c r="X165" s="7">
        <v>22</v>
      </c>
      <c r="Y165" s="7">
        <v>14</v>
      </c>
      <c r="Z165" s="7">
        <v>22</v>
      </c>
      <c r="AA165" s="7">
        <v>21</v>
      </c>
      <c r="AB165" s="7">
        <v>21</v>
      </c>
      <c r="AC165" s="7">
        <v>21</v>
      </c>
      <c r="AD165" s="112">
        <f t="shared" si="29"/>
        <v>0</v>
      </c>
      <c r="AE165" s="112">
        <f t="shared" si="29"/>
        <v>0</v>
      </c>
      <c r="AF165" s="112">
        <f t="shared" si="30"/>
        <v>-1</v>
      </c>
      <c r="AG165" s="112">
        <f t="shared" si="31"/>
        <v>1</v>
      </c>
      <c r="AH165" s="356">
        <f t="shared" si="32"/>
        <v>0</v>
      </c>
      <c r="AI165" s="112">
        <f t="shared" si="32"/>
        <v>0</v>
      </c>
      <c r="AJ165" s="112">
        <f t="shared" si="32"/>
        <v>0</v>
      </c>
      <c r="AK165" s="3"/>
      <c r="AL165" s="334"/>
      <c r="AM16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"Нолинский техникум механизации сельского хозяйства"</v>
      </c>
      <c r="AN165" s="337">
        <v>13</v>
      </c>
      <c r="AO165" s="338" t="b">
        <f t="shared" si="34"/>
        <v>0</v>
      </c>
      <c r="AQ165" s="338" t="b">
        <f t="shared" si="35"/>
        <v>1</v>
      </c>
    </row>
    <row r="166" spans="1:43" ht="45" customHeight="1" x14ac:dyDescent="0.25">
      <c r="A166" s="353">
        <f t="shared" si="26"/>
        <v>153</v>
      </c>
      <c r="B166" s="230" t="s">
        <v>10</v>
      </c>
      <c r="C166" s="230" t="s">
        <v>11</v>
      </c>
      <c r="D166" s="230" t="s">
        <v>65</v>
      </c>
      <c r="E166" s="230" t="s">
        <v>13</v>
      </c>
      <c r="F166" s="230" t="s">
        <v>131</v>
      </c>
      <c r="G166" s="244">
        <v>50</v>
      </c>
      <c r="H166" s="244">
        <v>50</v>
      </c>
      <c r="I166" s="312">
        <v>36</v>
      </c>
      <c r="J166" s="335">
        <v>41</v>
      </c>
      <c r="K166" s="340">
        <v>41</v>
      </c>
      <c r="L166" s="314">
        <v>36</v>
      </c>
      <c r="M166" s="344">
        <f t="shared" si="27"/>
        <v>31</v>
      </c>
      <c r="N166" s="314">
        <v>43</v>
      </c>
      <c r="O166" s="249">
        <f t="shared" si="28"/>
        <v>43</v>
      </c>
      <c r="P166" s="249">
        <v>43</v>
      </c>
      <c r="Q166" s="249">
        <v>43</v>
      </c>
      <c r="R166" s="318"/>
      <c r="S166" s="115"/>
      <c r="T166" s="7">
        <f t="shared" si="25"/>
        <v>43</v>
      </c>
      <c r="U166" s="101">
        <f t="shared" si="24"/>
        <v>0</v>
      </c>
      <c r="V166" s="3"/>
      <c r="W166" s="7">
        <v>50</v>
      </c>
      <c r="X166" s="7">
        <v>50</v>
      </c>
      <c r="Y166" s="7">
        <v>36</v>
      </c>
      <c r="Z166" s="7">
        <v>36</v>
      </c>
      <c r="AA166" s="7">
        <v>43</v>
      </c>
      <c r="AB166" s="7">
        <v>43</v>
      </c>
      <c r="AC166" s="7">
        <v>43</v>
      </c>
      <c r="AD166" s="112">
        <f t="shared" si="29"/>
        <v>0</v>
      </c>
      <c r="AE166" s="112">
        <f t="shared" si="29"/>
        <v>0</v>
      </c>
      <c r="AF166" s="112">
        <f t="shared" si="30"/>
        <v>5</v>
      </c>
      <c r="AG166" s="112">
        <f t="shared" si="31"/>
        <v>-5</v>
      </c>
      <c r="AH166" s="356">
        <f t="shared" si="32"/>
        <v>0</v>
      </c>
      <c r="AI166" s="112">
        <f t="shared" si="32"/>
        <v>0</v>
      </c>
      <c r="AJ166" s="112">
        <f t="shared" si="32"/>
        <v>0</v>
      </c>
      <c r="AK166" s="3"/>
      <c r="AL166" s="334"/>
      <c r="AM16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"Орлово-Вятский сельскохозяйственный колледж"</v>
      </c>
      <c r="AN166" s="337">
        <v>41</v>
      </c>
      <c r="AO166" s="338" t="b">
        <f t="shared" si="34"/>
        <v>0</v>
      </c>
      <c r="AQ166" s="338" t="b">
        <f t="shared" si="35"/>
        <v>1</v>
      </c>
    </row>
    <row r="167" spans="1:43" ht="45" customHeight="1" x14ac:dyDescent="0.25">
      <c r="A167" s="353">
        <f t="shared" si="26"/>
        <v>154</v>
      </c>
      <c r="B167" s="230" t="s">
        <v>10</v>
      </c>
      <c r="C167" s="230" t="s">
        <v>15</v>
      </c>
      <c r="D167" s="230" t="s">
        <v>65</v>
      </c>
      <c r="E167" s="230" t="s">
        <v>16</v>
      </c>
      <c r="F167" s="230" t="s">
        <v>120</v>
      </c>
      <c r="G167" s="244">
        <v>37</v>
      </c>
      <c r="H167" s="244">
        <v>37</v>
      </c>
      <c r="I167" s="312">
        <v>19</v>
      </c>
      <c r="J167" s="335">
        <v>22</v>
      </c>
      <c r="K167" s="340">
        <v>22</v>
      </c>
      <c r="L167" s="314">
        <v>18</v>
      </c>
      <c r="M167" s="344">
        <f t="shared" si="27"/>
        <v>15</v>
      </c>
      <c r="N167" s="314">
        <v>28</v>
      </c>
      <c r="O167" s="249">
        <f t="shared" si="28"/>
        <v>28</v>
      </c>
      <c r="P167" s="249">
        <v>28</v>
      </c>
      <c r="Q167" s="249">
        <v>28</v>
      </c>
      <c r="R167" s="318"/>
      <c r="S167" s="115"/>
      <c r="T167" s="7">
        <f t="shared" si="25"/>
        <v>27.75</v>
      </c>
      <c r="U167" s="101">
        <f t="shared" si="24"/>
        <v>0.25</v>
      </c>
      <c r="V167" s="3"/>
      <c r="W167" s="7">
        <v>37</v>
      </c>
      <c r="X167" s="7">
        <v>37</v>
      </c>
      <c r="Y167" s="7">
        <v>19</v>
      </c>
      <c r="Z167" s="7">
        <v>18</v>
      </c>
      <c r="AA167" s="7">
        <v>28</v>
      </c>
      <c r="AB167" s="7">
        <v>28</v>
      </c>
      <c r="AC167" s="7">
        <v>28</v>
      </c>
      <c r="AD167" s="112">
        <f t="shared" si="29"/>
        <v>0</v>
      </c>
      <c r="AE167" s="112">
        <f t="shared" si="29"/>
        <v>0</v>
      </c>
      <c r="AF167" s="112">
        <f t="shared" si="30"/>
        <v>3</v>
      </c>
      <c r="AG167" s="112">
        <f t="shared" si="31"/>
        <v>-3</v>
      </c>
      <c r="AH167" s="356">
        <f t="shared" si="32"/>
        <v>0</v>
      </c>
      <c r="AI167" s="112">
        <f t="shared" si="32"/>
        <v>0</v>
      </c>
      <c r="AJ167" s="112">
        <f t="shared" si="32"/>
        <v>0</v>
      </c>
      <c r="AK167" s="3"/>
      <c r="AL167" s="334"/>
      <c r="AM167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отраслям)очнаяКОГПОАУ "Савальский политехнический техникум"</v>
      </c>
      <c r="AN167" s="337">
        <v>22</v>
      </c>
      <c r="AO167" s="338" t="b">
        <f t="shared" si="34"/>
        <v>0</v>
      </c>
      <c r="AQ167" s="338" t="b">
        <f t="shared" si="35"/>
        <v>1</v>
      </c>
    </row>
    <row r="168" spans="1:43" ht="45" customHeight="1" x14ac:dyDescent="0.25">
      <c r="A168" s="353">
        <f t="shared" si="26"/>
        <v>155</v>
      </c>
      <c r="B168" s="230" t="s">
        <v>10</v>
      </c>
      <c r="C168" s="230" t="s">
        <v>11</v>
      </c>
      <c r="D168" s="230" t="s">
        <v>65</v>
      </c>
      <c r="E168" s="230" t="s">
        <v>13</v>
      </c>
      <c r="F168" s="230" t="s">
        <v>120</v>
      </c>
      <c r="G168" s="244">
        <v>25</v>
      </c>
      <c r="H168" s="244">
        <v>25</v>
      </c>
      <c r="I168" s="312">
        <v>6</v>
      </c>
      <c r="J168" s="335">
        <v>9</v>
      </c>
      <c r="K168" s="340">
        <v>9</v>
      </c>
      <c r="L168" s="314">
        <v>0</v>
      </c>
      <c r="M168" s="344">
        <v>0</v>
      </c>
      <c r="N168" s="314">
        <v>14</v>
      </c>
      <c r="O168" s="249">
        <f t="shared" si="28"/>
        <v>15</v>
      </c>
      <c r="P168" s="249">
        <v>14</v>
      </c>
      <c r="Q168" s="249">
        <v>14</v>
      </c>
      <c r="R168" s="318"/>
      <c r="S168" s="115"/>
      <c r="T168" s="7">
        <f t="shared" si="25"/>
        <v>14.75</v>
      </c>
      <c r="U168" s="101">
        <f t="shared" si="24"/>
        <v>0.25</v>
      </c>
      <c r="V168" s="3"/>
      <c r="W168" s="7">
        <v>25</v>
      </c>
      <c r="X168" s="7">
        <v>25</v>
      </c>
      <c r="Y168" s="7">
        <v>6</v>
      </c>
      <c r="Z168" s="7">
        <v>0</v>
      </c>
      <c r="AA168" s="7">
        <v>14</v>
      </c>
      <c r="AB168" s="7">
        <v>14</v>
      </c>
      <c r="AC168" s="7">
        <v>14</v>
      </c>
      <c r="AD168" s="112">
        <f t="shared" si="29"/>
        <v>0</v>
      </c>
      <c r="AE168" s="112">
        <f t="shared" si="29"/>
        <v>0</v>
      </c>
      <c r="AF168" s="112">
        <f t="shared" si="30"/>
        <v>3</v>
      </c>
      <c r="AG168" s="112">
        <f t="shared" si="31"/>
        <v>0</v>
      </c>
      <c r="AH168" s="356">
        <f t="shared" si="32"/>
        <v>1</v>
      </c>
      <c r="AI168" s="112">
        <f t="shared" si="32"/>
        <v>0</v>
      </c>
      <c r="AJ168" s="112">
        <f t="shared" si="32"/>
        <v>0</v>
      </c>
      <c r="AK168" s="3"/>
      <c r="AL168" s="334"/>
      <c r="AM168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отраслям)заочнаяКОГПОАУ "Савальский политехнический техникум"</v>
      </c>
      <c r="AN168" s="337">
        <v>9</v>
      </c>
      <c r="AO168" s="338" t="b">
        <f t="shared" si="34"/>
        <v>0</v>
      </c>
      <c r="AQ168" s="338" t="b">
        <f t="shared" si="35"/>
        <v>1</v>
      </c>
    </row>
    <row r="169" spans="1:43" ht="45" customHeight="1" x14ac:dyDescent="0.25">
      <c r="A169" s="353">
        <f t="shared" si="26"/>
        <v>156</v>
      </c>
      <c r="B169" s="230" t="s">
        <v>10</v>
      </c>
      <c r="C169" s="230" t="s">
        <v>11</v>
      </c>
      <c r="D169" s="230" t="s">
        <v>29</v>
      </c>
      <c r="E169" s="230" t="s">
        <v>13</v>
      </c>
      <c r="F169" s="230" t="s">
        <v>147</v>
      </c>
      <c r="G169" s="244">
        <v>38</v>
      </c>
      <c r="H169" s="244">
        <v>38</v>
      </c>
      <c r="I169" s="312">
        <v>24</v>
      </c>
      <c r="J169" s="335">
        <v>19</v>
      </c>
      <c r="K169" s="340">
        <v>19</v>
      </c>
      <c r="L169" s="314">
        <v>24</v>
      </c>
      <c r="M169" s="344">
        <f t="shared" si="27"/>
        <v>29</v>
      </c>
      <c r="N169" s="314">
        <v>31</v>
      </c>
      <c r="O169" s="249">
        <f t="shared" si="28"/>
        <v>31</v>
      </c>
      <c r="P169" s="249">
        <v>46</v>
      </c>
      <c r="Q169" s="249">
        <v>61</v>
      </c>
      <c r="R169" s="318"/>
      <c r="S169" s="115"/>
      <c r="T169" s="7">
        <f t="shared" si="25"/>
        <v>31</v>
      </c>
      <c r="U169" s="101">
        <f t="shared" si="24"/>
        <v>0</v>
      </c>
      <c r="V169" s="3"/>
      <c r="W169" s="7">
        <v>38</v>
      </c>
      <c r="X169" s="7">
        <v>38</v>
      </c>
      <c r="Y169" s="7">
        <v>24</v>
      </c>
      <c r="Z169" s="7">
        <v>24</v>
      </c>
      <c r="AA169" s="7">
        <v>31</v>
      </c>
      <c r="AB169" s="7">
        <v>46</v>
      </c>
      <c r="AC169" s="7">
        <v>61</v>
      </c>
      <c r="AD169" s="112">
        <f t="shared" si="29"/>
        <v>0</v>
      </c>
      <c r="AE169" s="112">
        <f t="shared" si="29"/>
        <v>0</v>
      </c>
      <c r="AF169" s="112">
        <f t="shared" si="30"/>
        <v>-5</v>
      </c>
      <c r="AG169" s="112">
        <f t="shared" si="31"/>
        <v>5</v>
      </c>
      <c r="AH169" s="356">
        <f t="shared" si="32"/>
        <v>0</v>
      </c>
      <c r="AI169" s="112">
        <f t="shared" si="32"/>
        <v>0</v>
      </c>
      <c r="AJ169" s="112">
        <f t="shared" si="32"/>
        <v>0</v>
      </c>
      <c r="AK169" s="3"/>
      <c r="AL169" s="334"/>
      <c r="AM169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образование40.02.01 Право и организация социального обеспечениязаочнаяКОГПОБУ "Санчурский социально-экономический техникум"</v>
      </c>
      <c r="AN169" s="337">
        <v>19</v>
      </c>
      <c r="AO169" s="338" t="b">
        <f t="shared" si="34"/>
        <v>0</v>
      </c>
      <c r="AQ169" s="338" t="b">
        <f t="shared" si="35"/>
        <v>1</v>
      </c>
    </row>
    <row r="170" spans="1:43" ht="45" customHeight="1" x14ac:dyDescent="0.25">
      <c r="A170" s="353">
        <f t="shared" si="26"/>
        <v>157</v>
      </c>
      <c r="B170" s="230" t="s">
        <v>10</v>
      </c>
      <c r="C170" s="230" t="s">
        <v>11</v>
      </c>
      <c r="D170" s="230" t="s">
        <v>66</v>
      </c>
      <c r="E170" s="230" t="s">
        <v>13</v>
      </c>
      <c r="F170" s="230" t="s">
        <v>136</v>
      </c>
      <c r="G170" s="244">
        <v>70</v>
      </c>
      <c r="H170" s="244">
        <v>59</v>
      </c>
      <c r="I170" s="312">
        <v>63</v>
      </c>
      <c r="J170" s="335">
        <v>56</v>
      </c>
      <c r="K170" s="340">
        <v>56</v>
      </c>
      <c r="L170" s="314">
        <v>82</v>
      </c>
      <c r="M170" s="344">
        <f t="shared" si="27"/>
        <v>89</v>
      </c>
      <c r="N170" s="314">
        <v>69</v>
      </c>
      <c r="O170" s="249">
        <f t="shared" si="28"/>
        <v>69</v>
      </c>
      <c r="P170" s="249">
        <v>69</v>
      </c>
      <c r="Q170" s="249">
        <v>69</v>
      </c>
      <c r="R170" s="318"/>
      <c r="S170" s="115"/>
      <c r="T170" s="7">
        <f t="shared" si="25"/>
        <v>68.5</v>
      </c>
      <c r="U170" s="101">
        <f t="shared" si="24"/>
        <v>0.5</v>
      </c>
      <c r="V170" s="3"/>
      <c r="W170" s="7">
        <v>70</v>
      </c>
      <c r="X170" s="7">
        <v>59</v>
      </c>
      <c r="Y170" s="7">
        <v>63</v>
      </c>
      <c r="Z170" s="7">
        <v>82</v>
      </c>
      <c r="AA170" s="7">
        <v>69</v>
      </c>
      <c r="AB170" s="7">
        <v>69</v>
      </c>
      <c r="AC170" s="7">
        <v>69</v>
      </c>
      <c r="AD170" s="112">
        <f t="shared" si="29"/>
        <v>0</v>
      </c>
      <c r="AE170" s="112">
        <f t="shared" si="29"/>
        <v>0</v>
      </c>
      <c r="AF170" s="112">
        <f t="shared" si="30"/>
        <v>-7</v>
      </c>
      <c r="AG170" s="112">
        <f t="shared" si="31"/>
        <v>7</v>
      </c>
      <c r="AH170" s="356">
        <f t="shared" si="32"/>
        <v>0</v>
      </c>
      <c r="AI170" s="112">
        <f t="shared" si="32"/>
        <v>0</v>
      </c>
      <c r="AJ170" s="112">
        <f t="shared" si="32"/>
        <v>0</v>
      </c>
      <c r="AK170" s="3"/>
      <c r="AL170" s="334"/>
      <c r="AM170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образование44.02.05 Коррекционная педагогика в начальном образованиизаочнаяКОГПОАУ "Орловский колледж педагогики и профессиональных технологий"</v>
      </c>
      <c r="AN170" s="337">
        <v>56</v>
      </c>
      <c r="AO170" s="338" t="b">
        <f t="shared" si="34"/>
        <v>0</v>
      </c>
      <c r="AQ170" s="338" t="b">
        <f t="shared" si="35"/>
        <v>1</v>
      </c>
    </row>
    <row r="171" spans="1:43" ht="56.25" customHeight="1" x14ac:dyDescent="0.25">
      <c r="A171" s="353">
        <f t="shared" si="26"/>
        <v>158</v>
      </c>
      <c r="B171" s="230" t="s">
        <v>10</v>
      </c>
      <c r="C171" s="230" t="s">
        <v>15</v>
      </c>
      <c r="D171" s="230" t="s">
        <v>63</v>
      </c>
      <c r="E171" s="230" t="s">
        <v>16</v>
      </c>
      <c r="F171" s="230" t="s">
        <v>691</v>
      </c>
      <c r="G171" s="244">
        <v>114</v>
      </c>
      <c r="H171" s="244">
        <v>111</v>
      </c>
      <c r="I171" s="312">
        <v>90</v>
      </c>
      <c r="J171" s="335">
        <v>86</v>
      </c>
      <c r="K171" s="340">
        <v>86</v>
      </c>
      <c r="L171" s="314">
        <v>104</v>
      </c>
      <c r="M171" s="344">
        <f t="shared" si="27"/>
        <v>108</v>
      </c>
      <c r="N171" s="314">
        <v>105</v>
      </c>
      <c r="O171" s="249">
        <f t="shared" si="28"/>
        <v>105</v>
      </c>
      <c r="P171" s="249">
        <v>105</v>
      </c>
      <c r="Q171" s="249">
        <v>105</v>
      </c>
      <c r="R171" s="318"/>
      <c r="S171" s="115"/>
      <c r="T171" s="7">
        <f t="shared" si="25"/>
        <v>104.75</v>
      </c>
      <c r="U171" s="101">
        <f t="shared" si="24"/>
        <v>0.25</v>
      </c>
      <c r="V171" s="3"/>
      <c r="W171" s="7">
        <v>114</v>
      </c>
      <c r="X171" s="7">
        <v>111</v>
      </c>
      <c r="Y171" s="7">
        <v>90</v>
      </c>
      <c r="Z171" s="7">
        <v>104</v>
      </c>
      <c r="AA171" s="7">
        <v>105</v>
      </c>
      <c r="AB171" s="7">
        <v>105</v>
      </c>
      <c r="AC171" s="7">
        <v>105</v>
      </c>
      <c r="AD171" s="112">
        <f t="shared" si="29"/>
        <v>0</v>
      </c>
      <c r="AE171" s="112">
        <f t="shared" si="29"/>
        <v>0</v>
      </c>
      <c r="AF171" s="112">
        <f t="shared" si="30"/>
        <v>-4</v>
      </c>
      <c r="AG171" s="112">
        <f t="shared" si="31"/>
        <v>4</v>
      </c>
      <c r="AH171" s="356">
        <f t="shared" si="32"/>
        <v>0</v>
      </c>
      <c r="AI171" s="112">
        <f t="shared" si="32"/>
        <v>0</v>
      </c>
      <c r="AJ171" s="112">
        <f t="shared" si="32"/>
        <v>0</v>
      </c>
      <c r="AK171" s="3"/>
      <c r="AL171" s="334"/>
      <c r="AM171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программированиеочнаяКОГПОБУ "Слободской колледж педагогики и социальных отношений"</v>
      </c>
      <c r="AN171" s="337">
        <v>86</v>
      </c>
      <c r="AO171" s="338" t="b">
        <f t="shared" si="34"/>
        <v>0</v>
      </c>
      <c r="AQ171" s="338" t="b">
        <f t="shared" si="35"/>
        <v>1</v>
      </c>
    </row>
    <row r="172" spans="1:43" ht="56.25" customHeight="1" x14ac:dyDescent="0.25">
      <c r="A172" s="353">
        <f t="shared" si="26"/>
        <v>159</v>
      </c>
      <c r="B172" s="230" t="s">
        <v>10</v>
      </c>
      <c r="C172" s="230" t="s">
        <v>11</v>
      </c>
      <c r="D172" s="230" t="s">
        <v>67</v>
      </c>
      <c r="E172" s="230" t="s">
        <v>13</v>
      </c>
      <c r="F172" s="230" t="s">
        <v>691</v>
      </c>
      <c r="G172" s="244">
        <v>22</v>
      </c>
      <c r="H172" s="244">
        <v>19</v>
      </c>
      <c r="I172" s="312">
        <v>11</v>
      </c>
      <c r="J172" s="335">
        <v>12</v>
      </c>
      <c r="K172" s="340">
        <v>12</v>
      </c>
      <c r="L172" s="314">
        <v>20</v>
      </c>
      <c r="M172" s="344">
        <f t="shared" si="27"/>
        <v>19</v>
      </c>
      <c r="N172" s="314">
        <v>18</v>
      </c>
      <c r="O172" s="249">
        <f t="shared" si="28"/>
        <v>18</v>
      </c>
      <c r="P172" s="249">
        <v>18</v>
      </c>
      <c r="Q172" s="249">
        <v>18</v>
      </c>
      <c r="R172" s="318"/>
      <c r="S172" s="115"/>
      <c r="T172" s="7">
        <f t="shared" si="25"/>
        <v>18</v>
      </c>
      <c r="U172" s="101">
        <f t="shared" si="24"/>
        <v>0</v>
      </c>
      <c r="V172" s="3"/>
      <c r="W172" s="7">
        <v>22</v>
      </c>
      <c r="X172" s="7">
        <v>19</v>
      </c>
      <c r="Y172" s="7">
        <v>11</v>
      </c>
      <c r="Z172" s="7">
        <v>20</v>
      </c>
      <c r="AA172" s="7">
        <v>18</v>
      </c>
      <c r="AB172" s="7">
        <v>18</v>
      </c>
      <c r="AC172" s="7">
        <v>18</v>
      </c>
      <c r="AD172" s="112">
        <f t="shared" si="29"/>
        <v>0</v>
      </c>
      <c r="AE172" s="112">
        <f t="shared" si="29"/>
        <v>0</v>
      </c>
      <c r="AF172" s="112">
        <f t="shared" si="30"/>
        <v>1</v>
      </c>
      <c r="AG172" s="112">
        <f t="shared" si="31"/>
        <v>-1</v>
      </c>
      <c r="AH172" s="356">
        <f t="shared" si="32"/>
        <v>0</v>
      </c>
      <c r="AI172" s="112">
        <f t="shared" si="32"/>
        <v>0</v>
      </c>
      <c r="AJ172" s="112">
        <f t="shared" si="32"/>
        <v>0</v>
      </c>
      <c r="AK172" s="3"/>
      <c r="AL172" s="334"/>
      <c r="AM172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образование39.02.01 Социальная работазаочнаяКОГПОБУ "Слободской колледж педагогики и социальных отношений"</v>
      </c>
      <c r="AN172" s="337">
        <v>12</v>
      </c>
      <c r="AO172" s="338" t="b">
        <f t="shared" si="34"/>
        <v>0</v>
      </c>
      <c r="AQ172" s="338" t="b">
        <f t="shared" si="35"/>
        <v>1</v>
      </c>
    </row>
    <row r="173" spans="1:43" ht="56.25" customHeight="1" x14ac:dyDescent="0.25">
      <c r="A173" s="353">
        <f t="shared" si="26"/>
        <v>160</v>
      </c>
      <c r="B173" s="230" t="s">
        <v>10</v>
      </c>
      <c r="C173" s="230" t="s">
        <v>15</v>
      </c>
      <c r="D173" s="230" t="s">
        <v>63</v>
      </c>
      <c r="E173" s="230" t="s">
        <v>16</v>
      </c>
      <c r="F173" s="230" t="s">
        <v>138</v>
      </c>
      <c r="G173" s="244">
        <v>64</v>
      </c>
      <c r="H173" s="244">
        <v>64</v>
      </c>
      <c r="I173" s="312">
        <v>57</v>
      </c>
      <c r="J173" s="335">
        <v>53</v>
      </c>
      <c r="K173" s="340">
        <v>53</v>
      </c>
      <c r="L173" s="314">
        <v>74</v>
      </c>
      <c r="M173" s="344">
        <f t="shared" si="27"/>
        <v>78</v>
      </c>
      <c r="N173" s="314">
        <v>65</v>
      </c>
      <c r="O173" s="249">
        <f t="shared" si="28"/>
        <v>65</v>
      </c>
      <c r="P173" s="249">
        <v>82</v>
      </c>
      <c r="Q173" s="249">
        <v>95</v>
      </c>
      <c r="R173" s="318"/>
      <c r="S173" s="115"/>
      <c r="T173" s="7">
        <f t="shared" si="25"/>
        <v>64.75</v>
      </c>
      <c r="U173" s="101">
        <f t="shared" si="24"/>
        <v>0.25</v>
      </c>
      <c r="V173" s="3"/>
      <c r="W173" s="7">
        <v>64</v>
      </c>
      <c r="X173" s="7">
        <v>64</v>
      </c>
      <c r="Y173" s="7">
        <v>57</v>
      </c>
      <c r="Z173" s="7">
        <v>74</v>
      </c>
      <c r="AA173" s="7">
        <v>65</v>
      </c>
      <c r="AB173" s="7">
        <v>82</v>
      </c>
      <c r="AC173" s="7">
        <v>95</v>
      </c>
      <c r="AD173" s="112">
        <f t="shared" si="29"/>
        <v>0</v>
      </c>
      <c r="AE173" s="112">
        <f t="shared" si="29"/>
        <v>0</v>
      </c>
      <c r="AF173" s="112">
        <f t="shared" si="30"/>
        <v>-4</v>
      </c>
      <c r="AG173" s="112">
        <f t="shared" si="31"/>
        <v>4</v>
      </c>
      <c r="AH173" s="356">
        <f t="shared" si="32"/>
        <v>0</v>
      </c>
      <c r="AI173" s="112">
        <f t="shared" si="32"/>
        <v>0</v>
      </c>
      <c r="AJ173" s="112">
        <f t="shared" si="32"/>
        <v>0</v>
      </c>
      <c r="AK173" s="3"/>
      <c r="AL173" s="334"/>
      <c r="AM173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программированиеочнаяКОГПОБУ "Омутнинский колледж педагогики, экономики и права"</v>
      </c>
      <c r="AN173" s="337">
        <v>53</v>
      </c>
      <c r="AO173" s="338" t="b">
        <f t="shared" si="34"/>
        <v>0</v>
      </c>
      <c r="AQ173" s="338" t="b">
        <f t="shared" si="35"/>
        <v>1</v>
      </c>
    </row>
    <row r="174" spans="1:43" ht="56.25" customHeight="1" x14ac:dyDescent="0.25">
      <c r="A174" s="353">
        <f t="shared" si="26"/>
        <v>161</v>
      </c>
      <c r="B174" s="230" t="s">
        <v>10</v>
      </c>
      <c r="C174" s="230" t="s">
        <v>11</v>
      </c>
      <c r="D174" s="230" t="s">
        <v>68</v>
      </c>
      <c r="E174" s="230" t="s">
        <v>13</v>
      </c>
      <c r="F174" s="230" t="s">
        <v>145</v>
      </c>
      <c r="G174" s="244">
        <v>25</v>
      </c>
      <c r="H174" s="244">
        <v>22</v>
      </c>
      <c r="I174" s="312">
        <v>13</v>
      </c>
      <c r="J174" s="335">
        <v>13</v>
      </c>
      <c r="K174" s="340">
        <v>13</v>
      </c>
      <c r="L174" s="314">
        <v>13</v>
      </c>
      <c r="M174" s="344">
        <f t="shared" si="27"/>
        <v>13</v>
      </c>
      <c r="N174" s="314">
        <v>18</v>
      </c>
      <c r="O174" s="249">
        <f t="shared" si="28"/>
        <v>18</v>
      </c>
      <c r="P174" s="249">
        <v>13</v>
      </c>
      <c r="Q174" s="249">
        <v>0</v>
      </c>
      <c r="R174" s="318"/>
      <c r="S174" s="115"/>
      <c r="T174" s="7">
        <f t="shared" si="25"/>
        <v>18.25</v>
      </c>
      <c r="U174" s="101">
        <f t="shared" si="24"/>
        <v>-0.25</v>
      </c>
      <c r="V174" s="3"/>
      <c r="W174" s="7">
        <v>25</v>
      </c>
      <c r="X174" s="7">
        <v>22</v>
      </c>
      <c r="Y174" s="7">
        <v>13</v>
      </c>
      <c r="Z174" s="7">
        <v>13</v>
      </c>
      <c r="AA174" s="7">
        <v>18</v>
      </c>
      <c r="AB174" s="7">
        <v>13</v>
      </c>
      <c r="AC174" s="7">
        <v>0</v>
      </c>
      <c r="AD174" s="112">
        <f t="shared" si="29"/>
        <v>0</v>
      </c>
      <c r="AE174" s="112">
        <f t="shared" si="29"/>
        <v>0</v>
      </c>
      <c r="AF174" s="112">
        <f t="shared" si="30"/>
        <v>0</v>
      </c>
      <c r="AG174" s="112">
        <f t="shared" si="31"/>
        <v>0</v>
      </c>
      <c r="AH174" s="356">
        <f t="shared" si="32"/>
        <v>0</v>
      </c>
      <c r="AI174" s="112">
        <f t="shared" si="32"/>
        <v>0</v>
      </c>
      <c r="AJ174" s="112">
        <f t="shared" si="32"/>
        <v>0</v>
      </c>
      <c r="AK174" s="3"/>
      <c r="AL174" s="334"/>
      <c r="AM174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образование38.02.02 Страховое дело (по отраслям)заочнаяКОГПОАУ "Яранский технологический техникум"</v>
      </c>
      <c r="AN174" s="337">
        <v>13</v>
      </c>
      <c r="AO174" s="338" t="b">
        <f t="shared" si="34"/>
        <v>0</v>
      </c>
      <c r="AQ174" s="338" t="b">
        <f t="shared" si="35"/>
        <v>1</v>
      </c>
    </row>
    <row r="175" spans="1:43" ht="45" customHeight="1" x14ac:dyDescent="0.25">
      <c r="A175" s="353">
        <f t="shared" si="26"/>
        <v>162</v>
      </c>
      <c r="B175" s="230" t="s">
        <v>10</v>
      </c>
      <c r="C175" s="230" t="s">
        <v>11</v>
      </c>
      <c r="D175" s="230" t="s">
        <v>25</v>
      </c>
      <c r="E175" s="230" t="s">
        <v>13</v>
      </c>
      <c r="F175" s="230" t="s">
        <v>132</v>
      </c>
      <c r="G175" s="244">
        <v>35</v>
      </c>
      <c r="H175" s="244">
        <v>35</v>
      </c>
      <c r="I175" s="312">
        <v>27</v>
      </c>
      <c r="J175" s="335">
        <v>27</v>
      </c>
      <c r="K175" s="340">
        <v>27</v>
      </c>
      <c r="L175" s="314">
        <v>23</v>
      </c>
      <c r="M175" s="344">
        <f t="shared" si="27"/>
        <v>23</v>
      </c>
      <c r="N175" s="314">
        <v>30</v>
      </c>
      <c r="O175" s="249">
        <f t="shared" si="28"/>
        <v>30</v>
      </c>
      <c r="P175" s="249">
        <v>30</v>
      </c>
      <c r="Q175" s="249">
        <v>30</v>
      </c>
      <c r="R175" s="318"/>
      <c r="S175" s="115"/>
      <c r="T175" s="7">
        <f t="shared" si="25"/>
        <v>30</v>
      </c>
      <c r="U175" s="101">
        <f t="shared" si="24"/>
        <v>0</v>
      </c>
      <c r="V175" s="3"/>
      <c r="W175" s="7">
        <v>35</v>
      </c>
      <c r="X175" s="7">
        <v>35</v>
      </c>
      <c r="Y175" s="7">
        <v>27</v>
      </c>
      <c r="Z175" s="7">
        <v>23</v>
      </c>
      <c r="AA175" s="7">
        <v>30</v>
      </c>
      <c r="AB175" s="7">
        <v>30</v>
      </c>
      <c r="AC175" s="7">
        <v>30</v>
      </c>
      <c r="AD175" s="112">
        <f t="shared" si="29"/>
        <v>0</v>
      </c>
      <c r="AE175" s="112">
        <f t="shared" si="29"/>
        <v>0</v>
      </c>
      <c r="AF175" s="112">
        <f t="shared" si="30"/>
        <v>0</v>
      </c>
      <c r="AG175" s="112">
        <f t="shared" si="31"/>
        <v>0</v>
      </c>
      <c r="AH175" s="356">
        <f t="shared" si="32"/>
        <v>0</v>
      </c>
      <c r="AI175" s="112">
        <f t="shared" si="32"/>
        <v>0</v>
      </c>
      <c r="AJ175" s="112">
        <f t="shared" si="32"/>
        <v>0</v>
      </c>
      <c r="AK175" s="3"/>
      <c r="AL175" s="334"/>
      <c r="AM17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образование26.02.05 Эксплуатация судовых энергетических установокзаочнаяКОГПОАУ "Нолинский политехнический техникум"</v>
      </c>
      <c r="AN175" s="337">
        <v>27</v>
      </c>
      <c r="AO175" s="338" t="b">
        <f t="shared" si="34"/>
        <v>0</v>
      </c>
      <c r="AQ175" s="338" t="b">
        <f t="shared" si="35"/>
        <v>1</v>
      </c>
    </row>
    <row r="176" spans="1:43" ht="45" customHeight="1" x14ac:dyDescent="0.25">
      <c r="A176" s="353">
        <f t="shared" si="26"/>
        <v>163</v>
      </c>
      <c r="B176" s="230" t="s">
        <v>10</v>
      </c>
      <c r="C176" s="230" t="s">
        <v>11</v>
      </c>
      <c r="D176" s="230" t="s">
        <v>38</v>
      </c>
      <c r="E176" s="230" t="s">
        <v>13</v>
      </c>
      <c r="F176" s="230" t="s">
        <v>125</v>
      </c>
      <c r="G176" s="244">
        <v>18</v>
      </c>
      <c r="H176" s="244">
        <v>18</v>
      </c>
      <c r="I176" s="312">
        <v>11</v>
      </c>
      <c r="J176" s="335">
        <v>14</v>
      </c>
      <c r="K176" s="340">
        <v>14</v>
      </c>
      <c r="L176" s="314">
        <v>11</v>
      </c>
      <c r="M176" s="344">
        <f t="shared" si="27"/>
        <v>8</v>
      </c>
      <c r="N176" s="314">
        <v>15</v>
      </c>
      <c r="O176" s="249">
        <f t="shared" si="28"/>
        <v>15</v>
      </c>
      <c r="P176" s="249">
        <v>15</v>
      </c>
      <c r="Q176" s="249">
        <v>15</v>
      </c>
      <c r="R176" s="318"/>
      <c r="S176" s="115"/>
      <c r="T176" s="7">
        <f t="shared" si="25"/>
        <v>14.5</v>
      </c>
      <c r="U176" s="101">
        <f t="shared" si="24"/>
        <v>0.5</v>
      </c>
      <c r="V176" s="3"/>
      <c r="W176" s="7">
        <v>18</v>
      </c>
      <c r="X176" s="7">
        <v>18</v>
      </c>
      <c r="Y176" s="7">
        <v>11</v>
      </c>
      <c r="Z176" s="7">
        <v>11</v>
      </c>
      <c r="AA176" s="7">
        <v>15</v>
      </c>
      <c r="AB176" s="7">
        <v>15</v>
      </c>
      <c r="AC176" s="7">
        <v>15</v>
      </c>
      <c r="AD176" s="112">
        <f t="shared" si="29"/>
        <v>0</v>
      </c>
      <c r="AE176" s="112">
        <f t="shared" si="29"/>
        <v>0</v>
      </c>
      <c r="AF176" s="112">
        <f t="shared" si="30"/>
        <v>3</v>
      </c>
      <c r="AG176" s="112">
        <f t="shared" si="31"/>
        <v>-3</v>
      </c>
      <c r="AH176" s="356">
        <f t="shared" si="32"/>
        <v>0</v>
      </c>
      <c r="AI176" s="112">
        <f t="shared" si="32"/>
        <v>0</v>
      </c>
      <c r="AJ176" s="112">
        <f t="shared" si="32"/>
        <v>0</v>
      </c>
      <c r="AK176" s="3"/>
      <c r="AL176" s="334"/>
      <c r="AM17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производствозаочнаяКОГПОБУ "Вятско-Полянский механический техникум"</v>
      </c>
      <c r="AN176" s="337">
        <v>14</v>
      </c>
      <c r="AO176" s="338" t="b">
        <f t="shared" si="34"/>
        <v>0</v>
      </c>
      <c r="AQ176" s="338" t="b">
        <f t="shared" si="35"/>
        <v>1</v>
      </c>
    </row>
    <row r="177" spans="1:43" ht="45" customHeight="1" x14ac:dyDescent="0.25">
      <c r="A177" s="353">
        <f t="shared" si="26"/>
        <v>164</v>
      </c>
      <c r="B177" s="230" t="s">
        <v>10</v>
      </c>
      <c r="C177" s="230" t="s">
        <v>11</v>
      </c>
      <c r="D177" s="230" t="s">
        <v>38</v>
      </c>
      <c r="E177" s="230" t="s">
        <v>13</v>
      </c>
      <c r="F177" s="230" t="s">
        <v>143</v>
      </c>
      <c r="G177" s="244">
        <v>28</v>
      </c>
      <c r="H177" s="244">
        <v>24</v>
      </c>
      <c r="I177" s="312">
        <v>17</v>
      </c>
      <c r="J177" s="335">
        <v>17</v>
      </c>
      <c r="K177" s="340">
        <v>17</v>
      </c>
      <c r="L177" s="314">
        <v>17</v>
      </c>
      <c r="M177" s="344">
        <f t="shared" si="27"/>
        <v>17</v>
      </c>
      <c r="N177" s="314">
        <v>22</v>
      </c>
      <c r="O177" s="249">
        <f t="shared" si="28"/>
        <v>22</v>
      </c>
      <c r="P177" s="249">
        <v>22</v>
      </c>
      <c r="Q177" s="249">
        <v>22</v>
      </c>
      <c r="R177" s="318"/>
      <c r="S177" s="115"/>
      <c r="T177" s="7">
        <f t="shared" si="25"/>
        <v>21.5</v>
      </c>
      <c r="U177" s="101">
        <f t="shared" si="24"/>
        <v>0.5</v>
      </c>
      <c r="V177" s="3"/>
      <c r="W177" s="7">
        <v>28</v>
      </c>
      <c r="X177" s="7">
        <v>24</v>
      </c>
      <c r="Y177" s="7">
        <v>17</v>
      </c>
      <c r="Z177" s="7">
        <v>17</v>
      </c>
      <c r="AA177" s="7">
        <v>22</v>
      </c>
      <c r="AB177" s="7">
        <v>22</v>
      </c>
      <c r="AC177" s="7">
        <v>22</v>
      </c>
      <c r="AD177" s="112">
        <f t="shared" si="29"/>
        <v>0</v>
      </c>
      <c r="AE177" s="112">
        <f t="shared" si="29"/>
        <v>0</v>
      </c>
      <c r="AF177" s="112">
        <f t="shared" si="30"/>
        <v>0</v>
      </c>
      <c r="AG177" s="112">
        <f t="shared" si="31"/>
        <v>0</v>
      </c>
      <c r="AH177" s="356">
        <f t="shared" si="32"/>
        <v>0</v>
      </c>
      <c r="AI177" s="112">
        <f t="shared" si="32"/>
        <v>0</v>
      </c>
      <c r="AJ177" s="112">
        <f t="shared" si="32"/>
        <v>0</v>
      </c>
      <c r="AK177" s="3"/>
      <c r="AL177" s="334"/>
      <c r="AM177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производствозаочнаяКОГПОАУ "Сосновский судостроительный техникум"</v>
      </c>
      <c r="AN177" s="337">
        <v>17</v>
      </c>
      <c r="AO177" s="338" t="b">
        <f t="shared" si="34"/>
        <v>0</v>
      </c>
      <c r="AQ177" s="338" t="b">
        <f t="shared" si="35"/>
        <v>1</v>
      </c>
    </row>
    <row r="178" spans="1:43" ht="45" customHeight="1" x14ac:dyDescent="0.25">
      <c r="A178" s="353">
        <f t="shared" si="26"/>
        <v>165</v>
      </c>
      <c r="B178" s="230" t="s">
        <v>10</v>
      </c>
      <c r="C178" s="230" t="s">
        <v>15</v>
      </c>
      <c r="D178" s="230" t="s">
        <v>62</v>
      </c>
      <c r="E178" s="230" t="s">
        <v>16</v>
      </c>
      <c r="F178" s="230" t="s">
        <v>124</v>
      </c>
      <c r="G178" s="244">
        <v>21</v>
      </c>
      <c r="H178" s="244">
        <v>21</v>
      </c>
      <c r="I178" s="312">
        <v>0</v>
      </c>
      <c r="J178" s="335">
        <v>0</v>
      </c>
      <c r="K178" s="340">
        <v>0</v>
      </c>
      <c r="L178" s="314">
        <v>0</v>
      </c>
      <c r="M178" s="344">
        <f t="shared" si="27"/>
        <v>0</v>
      </c>
      <c r="N178" s="314">
        <v>11</v>
      </c>
      <c r="O178" s="249">
        <f t="shared" si="28"/>
        <v>11</v>
      </c>
      <c r="P178" s="249">
        <v>0</v>
      </c>
      <c r="Q178" s="249">
        <v>0</v>
      </c>
      <c r="R178" s="318"/>
      <c r="S178" s="115"/>
      <c r="T178" s="7">
        <f t="shared" si="25"/>
        <v>10.5</v>
      </c>
      <c r="U178" s="101">
        <f t="shared" si="24"/>
        <v>0.5</v>
      </c>
      <c r="V178" s="3"/>
      <c r="W178" s="7">
        <v>21</v>
      </c>
      <c r="X178" s="7">
        <v>21</v>
      </c>
      <c r="Y178" s="7">
        <v>0</v>
      </c>
      <c r="Z178" s="7">
        <v>0</v>
      </c>
      <c r="AA178" s="7">
        <v>11</v>
      </c>
      <c r="AB178" s="7">
        <v>0</v>
      </c>
      <c r="AC178" s="7">
        <v>0</v>
      </c>
      <c r="AD178" s="112">
        <f t="shared" si="29"/>
        <v>0</v>
      </c>
      <c r="AE178" s="112">
        <f t="shared" si="29"/>
        <v>0</v>
      </c>
      <c r="AF178" s="112">
        <f t="shared" si="30"/>
        <v>0</v>
      </c>
      <c r="AG178" s="112">
        <f t="shared" si="31"/>
        <v>0</v>
      </c>
      <c r="AH178" s="356">
        <f t="shared" si="32"/>
        <v>0</v>
      </c>
      <c r="AI178" s="112">
        <f t="shared" si="32"/>
        <v>0</v>
      </c>
      <c r="AJ178" s="112">
        <f t="shared" si="32"/>
        <v>0</v>
      </c>
      <c r="AK178" s="3"/>
      <c r="AL178" s="334"/>
      <c r="AM178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транспортаочнаяКОГПОАУ "Омутнинский политехнический техникум"</v>
      </c>
      <c r="AN178" s="337">
        <v>0</v>
      </c>
      <c r="AO178" s="338" t="b">
        <f t="shared" si="34"/>
        <v>0</v>
      </c>
      <c r="AQ178" s="338" t="b">
        <f t="shared" si="35"/>
        <v>1</v>
      </c>
    </row>
    <row r="179" spans="1:43" ht="45" customHeight="1" x14ac:dyDescent="0.25">
      <c r="A179" s="353">
        <f t="shared" si="26"/>
        <v>166</v>
      </c>
      <c r="B179" s="230" t="s">
        <v>10</v>
      </c>
      <c r="C179" s="230" t="s">
        <v>15</v>
      </c>
      <c r="D179" s="230" t="s">
        <v>62</v>
      </c>
      <c r="E179" s="230" t="s">
        <v>16</v>
      </c>
      <c r="F179" s="230" t="s">
        <v>146</v>
      </c>
      <c r="G179" s="244">
        <v>20</v>
      </c>
      <c r="H179" s="244">
        <v>20</v>
      </c>
      <c r="I179" s="312">
        <v>0</v>
      </c>
      <c r="J179" s="335">
        <v>0</v>
      </c>
      <c r="K179" s="340">
        <v>0</v>
      </c>
      <c r="L179" s="314">
        <v>2</v>
      </c>
      <c r="M179" s="344">
        <f t="shared" si="27"/>
        <v>2</v>
      </c>
      <c r="N179" s="314">
        <v>11</v>
      </c>
      <c r="O179" s="249">
        <f t="shared" si="28"/>
        <v>11</v>
      </c>
      <c r="P179" s="249">
        <v>11</v>
      </c>
      <c r="Q179" s="249">
        <v>11</v>
      </c>
      <c r="R179" s="318"/>
      <c r="S179" s="115"/>
      <c r="T179" s="7">
        <f t="shared" si="25"/>
        <v>10.5</v>
      </c>
      <c r="U179" s="101">
        <f t="shared" si="24"/>
        <v>0.5</v>
      </c>
      <c r="V179" s="3"/>
      <c r="W179" s="7">
        <v>20</v>
      </c>
      <c r="X179" s="7">
        <v>20</v>
      </c>
      <c r="Y179" s="7">
        <v>0</v>
      </c>
      <c r="Z179" s="7">
        <v>2</v>
      </c>
      <c r="AA179" s="7">
        <v>11</v>
      </c>
      <c r="AB179" s="7">
        <v>11</v>
      </c>
      <c r="AC179" s="7">
        <v>11</v>
      </c>
      <c r="AD179" s="112">
        <f t="shared" si="29"/>
        <v>0</v>
      </c>
      <c r="AE179" s="112">
        <f t="shared" si="29"/>
        <v>0</v>
      </c>
      <c r="AF179" s="112">
        <f t="shared" si="30"/>
        <v>0</v>
      </c>
      <c r="AG179" s="112">
        <f t="shared" si="31"/>
        <v>0</v>
      </c>
      <c r="AH179" s="356">
        <f t="shared" si="32"/>
        <v>0</v>
      </c>
      <c r="AI179" s="112">
        <f t="shared" si="32"/>
        <v>0</v>
      </c>
      <c r="AJ179" s="112">
        <f t="shared" si="32"/>
        <v>0</v>
      </c>
      <c r="AK179" s="3"/>
      <c r="AL179" s="334"/>
      <c r="AM179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транспортаочнаяКОГПОБУ "Слободской технологический техникум"</v>
      </c>
      <c r="AN179" s="337">
        <v>0</v>
      </c>
      <c r="AO179" s="338" t="b">
        <f t="shared" si="34"/>
        <v>0</v>
      </c>
      <c r="AQ179" s="338" t="b">
        <f t="shared" si="35"/>
        <v>1</v>
      </c>
    </row>
    <row r="180" spans="1:43" ht="45" customHeight="1" x14ac:dyDescent="0.25">
      <c r="A180" s="353">
        <f t="shared" si="26"/>
        <v>167</v>
      </c>
      <c r="B180" s="230" t="s">
        <v>10</v>
      </c>
      <c r="C180" s="230" t="s">
        <v>11</v>
      </c>
      <c r="D180" s="230" t="s">
        <v>62</v>
      </c>
      <c r="E180" s="230" t="s">
        <v>13</v>
      </c>
      <c r="F180" s="230" t="s">
        <v>150</v>
      </c>
      <c r="G180" s="244">
        <v>9</v>
      </c>
      <c r="H180" s="244">
        <v>9</v>
      </c>
      <c r="I180" s="312">
        <v>0</v>
      </c>
      <c r="J180" s="335">
        <v>0</v>
      </c>
      <c r="K180" s="340">
        <v>0</v>
      </c>
      <c r="L180" s="314">
        <v>0</v>
      </c>
      <c r="M180" s="344">
        <f t="shared" si="27"/>
        <v>0</v>
      </c>
      <c r="N180" s="314">
        <v>5</v>
      </c>
      <c r="O180" s="249">
        <f t="shared" si="28"/>
        <v>5</v>
      </c>
      <c r="P180" s="249">
        <v>5</v>
      </c>
      <c r="Q180" s="249">
        <v>5</v>
      </c>
      <c r="R180" s="318"/>
      <c r="S180" s="115"/>
      <c r="T180" s="7">
        <f t="shared" si="25"/>
        <v>4.5</v>
      </c>
      <c r="U180" s="101">
        <f t="shared" si="24"/>
        <v>0.5</v>
      </c>
      <c r="V180" s="3"/>
      <c r="W180" s="7">
        <v>9</v>
      </c>
      <c r="X180" s="7">
        <v>9</v>
      </c>
      <c r="Y180" s="7">
        <v>0</v>
      </c>
      <c r="Z180" s="7">
        <v>0</v>
      </c>
      <c r="AA180" s="7">
        <v>5</v>
      </c>
      <c r="AB180" s="7">
        <v>5</v>
      </c>
      <c r="AC180" s="7">
        <v>5</v>
      </c>
      <c r="AD180" s="112">
        <f t="shared" si="29"/>
        <v>0</v>
      </c>
      <c r="AE180" s="112">
        <f t="shared" si="29"/>
        <v>0</v>
      </c>
      <c r="AF180" s="112">
        <f t="shared" si="30"/>
        <v>0</v>
      </c>
      <c r="AG180" s="112">
        <f t="shared" si="31"/>
        <v>0</v>
      </c>
      <c r="AH180" s="356">
        <f t="shared" si="32"/>
        <v>0</v>
      </c>
      <c r="AI180" s="112">
        <f t="shared" si="32"/>
        <v>0</v>
      </c>
      <c r="AJ180" s="112">
        <f t="shared" si="32"/>
        <v>0</v>
      </c>
      <c r="AK180" s="3"/>
      <c r="AL180" s="334"/>
      <c r="AM180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образование23.02.03 Техническое обслуживание и ремонт автомобильного транспортазаочнаяКОГПОАУ "Кировский автодорожный техникум"</v>
      </c>
      <c r="AN180" s="337">
        <v>0</v>
      </c>
      <c r="AO180" s="338" t="b">
        <f t="shared" si="34"/>
        <v>0</v>
      </c>
      <c r="AQ180" s="338" t="b">
        <f t="shared" si="35"/>
        <v>1</v>
      </c>
    </row>
    <row r="181" spans="1:43" ht="45" customHeight="1" x14ac:dyDescent="0.25">
      <c r="A181" s="353">
        <f t="shared" si="26"/>
        <v>168</v>
      </c>
      <c r="B181" s="230" t="s">
        <v>10</v>
      </c>
      <c r="C181" s="230" t="s">
        <v>15</v>
      </c>
      <c r="D181" s="230" t="s">
        <v>695</v>
      </c>
      <c r="E181" s="230" t="s">
        <v>16</v>
      </c>
      <c r="F181" s="230" t="s">
        <v>121</v>
      </c>
      <c r="G181" s="244">
        <v>0</v>
      </c>
      <c r="H181" s="244">
        <v>0</v>
      </c>
      <c r="I181" s="312">
        <v>8</v>
      </c>
      <c r="J181" s="335">
        <v>0</v>
      </c>
      <c r="K181" s="340">
        <v>0</v>
      </c>
      <c r="L181" s="314">
        <v>25</v>
      </c>
      <c r="M181" s="344">
        <f t="shared" si="27"/>
        <v>33</v>
      </c>
      <c r="N181" s="314">
        <v>8</v>
      </c>
      <c r="O181" s="249">
        <f t="shared" si="28"/>
        <v>8</v>
      </c>
      <c r="P181" s="249">
        <v>8</v>
      </c>
      <c r="Q181" s="249">
        <v>8</v>
      </c>
      <c r="R181" s="318"/>
      <c r="S181" s="115"/>
      <c r="T181" s="7">
        <f t="shared" si="25"/>
        <v>8.25</v>
      </c>
      <c r="U181" s="101">
        <f t="shared" si="24"/>
        <v>-0.25</v>
      </c>
      <c r="V181" s="3"/>
      <c r="W181" s="7">
        <v>0</v>
      </c>
      <c r="X181" s="7">
        <v>0</v>
      </c>
      <c r="Y181" s="7">
        <v>8</v>
      </c>
      <c r="Z181" s="7">
        <v>25</v>
      </c>
      <c r="AA181" s="7">
        <v>8</v>
      </c>
      <c r="AB181" s="7">
        <v>8</v>
      </c>
      <c r="AC181" s="7">
        <v>8</v>
      </c>
      <c r="AD181" s="112">
        <f t="shared" si="29"/>
        <v>0</v>
      </c>
      <c r="AE181" s="112">
        <f t="shared" si="29"/>
        <v>0</v>
      </c>
      <c r="AF181" s="112">
        <f t="shared" si="30"/>
        <v>-8</v>
      </c>
      <c r="AG181" s="112">
        <f t="shared" si="31"/>
        <v>8</v>
      </c>
      <c r="AH181" s="356">
        <f t="shared" si="32"/>
        <v>0</v>
      </c>
      <c r="AI181" s="112">
        <f t="shared" si="32"/>
        <v>0</v>
      </c>
      <c r="AJ181" s="112">
        <f t="shared" si="32"/>
        <v>0</v>
      </c>
      <c r="AK181" s="3"/>
      <c r="AL181" s="334"/>
      <c r="AM181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 Торговое делоочнаяКОГПОБУ "Вятский автомобильно-промышленный колледж"</v>
      </c>
      <c r="AN181" s="337">
        <v>0</v>
      </c>
      <c r="AO181" s="338" t="b">
        <f t="shared" si="34"/>
        <v>0</v>
      </c>
      <c r="AQ181" s="338" t="b">
        <f t="shared" si="35"/>
        <v>1</v>
      </c>
    </row>
    <row r="182" spans="1:43" ht="45" customHeight="1" x14ac:dyDescent="0.25">
      <c r="A182" s="353">
        <f t="shared" si="26"/>
        <v>169</v>
      </c>
      <c r="B182" s="230" t="s">
        <v>10</v>
      </c>
      <c r="C182" s="230" t="s">
        <v>11</v>
      </c>
      <c r="D182" s="230" t="s">
        <v>62</v>
      </c>
      <c r="E182" s="230" t="s">
        <v>13</v>
      </c>
      <c r="F182" s="230" t="s">
        <v>117</v>
      </c>
      <c r="G182" s="244">
        <v>5</v>
      </c>
      <c r="H182" s="244">
        <v>5</v>
      </c>
      <c r="I182" s="312">
        <v>0</v>
      </c>
      <c r="J182" s="335">
        <v>0</v>
      </c>
      <c r="K182" s="340">
        <v>0</v>
      </c>
      <c r="L182" s="314">
        <v>0</v>
      </c>
      <c r="M182" s="344">
        <f t="shared" si="27"/>
        <v>0</v>
      </c>
      <c r="N182" s="314">
        <v>3</v>
      </c>
      <c r="O182" s="249">
        <f t="shared" si="28"/>
        <v>3</v>
      </c>
      <c r="P182" s="249">
        <v>3</v>
      </c>
      <c r="Q182" s="249">
        <v>3</v>
      </c>
      <c r="R182" s="318"/>
      <c r="S182" s="115"/>
      <c r="T182" s="7">
        <f t="shared" si="25"/>
        <v>2.5</v>
      </c>
      <c r="U182" s="101">
        <f t="shared" si="24"/>
        <v>0.5</v>
      </c>
      <c r="V182" s="3"/>
      <c r="W182" s="7">
        <v>5</v>
      </c>
      <c r="X182" s="7">
        <v>5</v>
      </c>
      <c r="Y182" s="7">
        <v>0</v>
      </c>
      <c r="Z182" s="7">
        <v>0</v>
      </c>
      <c r="AA182" s="7">
        <v>3</v>
      </c>
      <c r="AB182" s="7">
        <v>3</v>
      </c>
      <c r="AC182" s="7">
        <v>3</v>
      </c>
      <c r="AD182" s="112">
        <f t="shared" si="29"/>
        <v>0</v>
      </c>
      <c r="AE182" s="112">
        <f t="shared" si="29"/>
        <v>0</v>
      </c>
      <c r="AF182" s="112">
        <f t="shared" si="30"/>
        <v>0</v>
      </c>
      <c r="AG182" s="112">
        <f t="shared" si="31"/>
        <v>0</v>
      </c>
      <c r="AH182" s="356">
        <f t="shared" si="32"/>
        <v>0</v>
      </c>
      <c r="AI182" s="112">
        <f t="shared" si="32"/>
        <v>0</v>
      </c>
      <c r="AJ182" s="112">
        <f t="shared" si="32"/>
        <v>0</v>
      </c>
      <c r="AK182" s="3"/>
      <c r="AL182" s="334"/>
      <c r="AM182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образование23.02.03 Техническое обслуживание и ремонт автомобильного транспортазаочнаяКОГПОБУ "Нолинский техникум механизации сельского хозяйства"</v>
      </c>
      <c r="AN182" s="337">
        <v>0</v>
      </c>
      <c r="AO182" s="338" t="b">
        <f t="shared" si="34"/>
        <v>0</v>
      </c>
      <c r="AQ182" s="338" t="b">
        <f t="shared" si="35"/>
        <v>1</v>
      </c>
    </row>
    <row r="183" spans="1:43" ht="45" customHeight="1" x14ac:dyDescent="0.25">
      <c r="A183" s="353">
        <f t="shared" si="26"/>
        <v>170</v>
      </c>
      <c r="B183" s="230" t="s">
        <v>10</v>
      </c>
      <c r="C183" s="230" t="s">
        <v>11</v>
      </c>
      <c r="D183" s="230" t="s">
        <v>62</v>
      </c>
      <c r="E183" s="230" t="s">
        <v>13</v>
      </c>
      <c r="F183" s="230" t="s">
        <v>151</v>
      </c>
      <c r="G183" s="244">
        <v>8</v>
      </c>
      <c r="H183" s="244">
        <v>6</v>
      </c>
      <c r="I183" s="312">
        <v>0</v>
      </c>
      <c r="J183" s="335">
        <v>0</v>
      </c>
      <c r="K183" s="340">
        <v>0</v>
      </c>
      <c r="L183" s="314">
        <v>0</v>
      </c>
      <c r="M183" s="344">
        <f t="shared" si="27"/>
        <v>0</v>
      </c>
      <c r="N183" s="314">
        <v>4</v>
      </c>
      <c r="O183" s="249">
        <f t="shared" si="28"/>
        <v>4</v>
      </c>
      <c r="P183" s="249">
        <v>0</v>
      </c>
      <c r="Q183" s="249">
        <v>0</v>
      </c>
      <c r="R183" s="318"/>
      <c r="S183" s="115"/>
      <c r="T183" s="7">
        <f t="shared" si="25"/>
        <v>3.5</v>
      </c>
      <c r="U183" s="101">
        <f t="shared" si="24"/>
        <v>0.5</v>
      </c>
      <c r="V183" s="3"/>
      <c r="W183" s="7">
        <v>8</v>
      </c>
      <c r="X183" s="7">
        <v>6</v>
      </c>
      <c r="Y183" s="7">
        <v>0</v>
      </c>
      <c r="Z183" s="7">
        <v>0</v>
      </c>
      <c r="AA183" s="7">
        <v>4</v>
      </c>
      <c r="AB183" s="7">
        <v>0</v>
      </c>
      <c r="AC183" s="7">
        <v>0</v>
      </c>
      <c r="AD183" s="112">
        <f t="shared" si="29"/>
        <v>0</v>
      </c>
      <c r="AE183" s="112">
        <f t="shared" si="29"/>
        <v>0</v>
      </c>
      <c r="AF183" s="112">
        <f t="shared" si="30"/>
        <v>0</v>
      </c>
      <c r="AG183" s="112">
        <f t="shared" si="31"/>
        <v>0</v>
      </c>
      <c r="AH183" s="356">
        <f t="shared" si="32"/>
        <v>0</v>
      </c>
      <c r="AI183" s="112">
        <f t="shared" si="32"/>
        <v>0</v>
      </c>
      <c r="AJ183" s="112">
        <f t="shared" si="32"/>
        <v>0</v>
      </c>
      <c r="AK183" s="3"/>
      <c r="AL183" s="334"/>
      <c r="AM183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образование23.02.03 Техническое обслуживание и ремонт автомобильного транспортазаочнаяКОГПОБУ "Яранский аграрный техникум"</v>
      </c>
      <c r="AN183" s="337">
        <v>0</v>
      </c>
      <c r="AO183" s="338" t="b">
        <f t="shared" si="34"/>
        <v>0</v>
      </c>
      <c r="AQ183" s="338" t="b">
        <f t="shared" si="35"/>
        <v>1</v>
      </c>
    </row>
    <row r="184" spans="1:43" ht="45" customHeight="1" x14ac:dyDescent="0.25">
      <c r="A184" s="353">
        <f t="shared" si="26"/>
        <v>171</v>
      </c>
      <c r="B184" s="230" t="s">
        <v>69</v>
      </c>
      <c r="C184" s="230" t="s">
        <v>15</v>
      </c>
      <c r="D184" s="230" t="s">
        <v>94</v>
      </c>
      <c r="E184" s="230" t="s">
        <v>16</v>
      </c>
      <c r="F184" s="230" t="s">
        <v>125</v>
      </c>
      <c r="G184" s="244">
        <v>23</v>
      </c>
      <c r="H184" s="244">
        <v>22</v>
      </c>
      <c r="I184" s="312">
        <v>30</v>
      </c>
      <c r="J184" s="335">
        <v>21</v>
      </c>
      <c r="K184" s="340">
        <v>21</v>
      </c>
      <c r="L184" s="314">
        <v>47</v>
      </c>
      <c r="M184" s="344">
        <f t="shared" si="27"/>
        <v>56</v>
      </c>
      <c r="N184" s="314">
        <v>31</v>
      </c>
      <c r="O184" s="249">
        <f t="shared" si="28"/>
        <v>31</v>
      </c>
      <c r="P184" s="249">
        <v>31</v>
      </c>
      <c r="Q184" s="249">
        <v>31</v>
      </c>
      <c r="R184" s="318"/>
      <c r="S184" s="115"/>
      <c r="T184" s="7">
        <f t="shared" si="25"/>
        <v>30.5</v>
      </c>
      <c r="U184" s="101">
        <f t="shared" si="24"/>
        <v>0.5</v>
      </c>
      <c r="V184" s="3"/>
      <c r="W184" s="7">
        <v>23</v>
      </c>
      <c r="X184" s="7">
        <v>22</v>
      </c>
      <c r="Y184" s="7">
        <v>30</v>
      </c>
      <c r="Z184" s="7">
        <v>47</v>
      </c>
      <c r="AA184" s="7">
        <v>31</v>
      </c>
      <c r="AB184" s="7">
        <v>31</v>
      </c>
      <c r="AC184" s="7">
        <v>31</v>
      </c>
      <c r="AD184" s="112">
        <f t="shared" si="29"/>
        <v>0</v>
      </c>
      <c r="AE184" s="112">
        <f t="shared" si="29"/>
        <v>0</v>
      </c>
      <c r="AF184" s="112">
        <f t="shared" si="30"/>
        <v>-9</v>
      </c>
      <c r="AG184" s="112">
        <f t="shared" si="31"/>
        <v>9</v>
      </c>
      <c r="AH184" s="356">
        <f t="shared" si="32"/>
        <v>0</v>
      </c>
      <c r="AI184" s="112">
        <f t="shared" si="32"/>
        <v>0</v>
      </c>
      <c r="AJ184" s="112">
        <f t="shared" si="32"/>
        <v>0</v>
      </c>
      <c r="AK184" s="3"/>
      <c r="AL184" s="334"/>
      <c r="AM184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образование15.01.23 Наладчик станков и оборудования в механообработкеочнаяКОГПОБУ "Вятско-Полянский механический техникум"</v>
      </c>
      <c r="AN184" s="337">
        <v>21</v>
      </c>
      <c r="AO184" s="338" t="b">
        <f t="shared" si="34"/>
        <v>0</v>
      </c>
      <c r="AQ184" s="338" t="b">
        <f t="shared" si="35"/>
        <v>1</v>
      </c>
    </row>
    <row r="185" spans="1:43" ht="45" customHeight="1" x14ac:dyDescent="0.25">
      <c r="A185" s="353">
        <f t="shared" si="26"/>
        <v>172</v>
      </c>
      <c r="B185" s="230" t="s">
        <v>10</v>
      </c>
      <c r="C185" s="230" t="s">
        <v>11</v>
      </c>
      <c r="D185" s="230" t="s">
        <v>38</v>
      </c>
      <c r="E185" s="230" t="s">
        <v>13</v>
      </c>
      <c r="F185" s="230" t="s">
        <v>124</v>
      </c>
      <c r="G185" s="244">
        <v>11</v>
      </c>
      <c r="H185" s="244">
        <v>8</v>
      </c>
      <c r="I185" s="312">
        <v>11</v>
      </c>
      <c r="J185" s="335">
        <v>8</v>
      </c>
      <c r="K185" s="340">
        <v>8</v>
      </c>
      <c r="L185" s="314">
        <v>14</v>
      </c>
      <c r="M185" s="344">
        <f t="shared" si="27"/>
        <v>17</v>
      </c>
      <c r="N185" s="314">
        <v>11</v>
      </c>
      <c r="O185" s="249">
        <f t="shared" si="28"/>
        <v>11</v>
      </c>
      <c r="P185" s="249">
        <v>10</v>
      </c>
      <c r="Q185" s="249">
        <v>15</v>
      </c>
      <c r="R185" s="318"/>
      <c r="S185" s="115"/>
      <c r="T185" s="7">
        <f t="shared" si="25"/>
        <v>11</v>
      </c>
      <c r="U185" s="101">
        <f t="shared" si="24"/>
        <v>0</v>
      </c>
      <c r="V185" s="3"/>
      <c r="W185" s="7">
        <v>11</v>
      </c>
      <c r="X185" s="7">
        <v>8</v>
      </c>
      <c r="Y185" s="7">
        <v>11</v>
      </c>
      <c r="Z185" s="7">
        <v>14</v>
      </c>
      <c r="AA185" s="7">
        <v>11</v>
      </c>
      <c r="AB185" s="7">
        <v>10</v>
      </c>
      <c r="AC185" s="7">
        <v>15</v>
      </c>
      <c r="AD185" s="112">
        <f t="shared" si="29"/>
        <v>0</v>
      </c>
      <c r="AE185" s="112">
        <f t="shared" si="29"/>
        <v>0</v>
      </c>
      <c r="AF185" s="112">
        <f t="shared" si="30"/>
        <v>-3</v>
      </c>
      <c r="AG185" s="112">
        <f t="shared" si="31"/>
        <v>3</v>
      </c>
      <c r="AH185" s="356">
        <f t="shared" si="32"/>
        <v>0</v>
      </c>
      <c r="AI185" s="112">
        <f t="shared" si="32"/>
        <v>0</v>
      </c>
      <c r="AJ185" s="112">
        <f t="shared" si="32"/>
        <v>0</v>
      </c>
      <c r="AK185" s="3"/>
      <c r="AL185" s="334"/>
      <c r="AM18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производствозаочнаяКОГПОАУ "Омутнинский политехнический техникум"</v>
      </c>
      <c r="AN185" s="337">
        <v>8</v>
      </c>
      <c r="AO185" s="338" t="b">
        <f t="shared" si="34"/>
        <v>0</v>
      </c>
      <c r="AQ185" s="338" t="b">
        <f t="shared" si="35"/>
        <v>1</v>
      </c>
    </row>
    <row r="186" spans="1:43" ht="45" customHeight="1" x14ac:dyDescent="0.25">
      <c r="A186" s="353">
        <f t="shared" si="26"/>
        <v>173</v>
      </c>
      <c r="B186" s="230" t="s">
        <v>10</v>
      </c>
      <c r="C186" s="230" t="s">
        <v>11</v>
      </c>
      <c r="D186" s="230" t="s">
        <v>58</v>
      </c>
      <c r="E186" s="230" t="s">
        <v>13</v>
      </c>
      <c r="F186" s="230" t="s">
        <v>151</v>
      </c>
      <c r="G186" s="244">
        <v>2</v>
      </c>
      <c r="H186" s="244">
        <v>1</v>
      </c>
      <c r="I186" s="312">
        <v>0</v>
      </c>
      <c r="J186" s="335">
        <v>0</v>
      </c>
      <c r="K186" s="340">
        <v>0</v>
      </c>
      <c r="L186" s="314">
        <v>5</v>
      </c>
      <c r="M186" s="344">
        <f t="shared" si="27"/>
        <v>5</v>
      </c>
      <c r="N186" s="314">
        <v>2</v>
      </c>
      <c r="O186" s="249">
        <f t="shared" si="28"/>
        <v>2</v>
      </c>
      <c r="P186" s="249">
        <v>0</v>
      </c>
      <c r="Q186" s="249">
        <v>0</v>
      </c>
      <c r="R186" s="318"/>
      <c r="S186" s="115"/>
      <c r="T186" s="7">
        <f t="shared" si="25"/>
        <v>2</v>
      </c>
      <c r="U186" s="101">
        <f t="shared" si="24"/>
        <v>0</v>
      </c>
      <c r="V186" s="3"/>
      <c r="W186" s="7">
        <v>2</v>
      </c>
      <c r="X186" s="7">
        <v>1</v>
      </c>
      <c r="Y186" s="7">
        <v>0</v>
      </c>
      <c r="Z186" s="7">
        <v>5</v>
      </c>
      <c r="AA186" s="7">
        <v>2</v>
      </c>
      <c r="AB186" s="7">
        <v>0</v>
      </c>
      <c r="AC186" s="7">
        <v>0</v>
      </c>
      <c r="AD186" s="112">
        <f t="shared" si="29"/>
        <v>0</v>
      </c>
      <c r="AE186" s="112">
        <f t="shared" si="29"/>
        <v>0</v>
      </c>
      <c r="AF186" s="112">
        <f t="shared" si="30"/>
        <v>0</v>
      </c>
      <c r="AG186" s="112">
        <f t="shared" si="31"/>
        <v>0</v>
      </c>
      <c r="AH186" s="356">
        <f t="shared" si="32"/>
        <v>0</v>
      </c>
      <c r="AI186" s="112">
        <f t="shared" si="32"/>
        <v>0</v>
      </c>
      <c r="AJ186" s="112">
        <f t="shared" si="32"/>
        <v>0</v>
      </c>
      <c r="AK186" s="3"/>
      <c r="AL186" s="334"/>
      <c r="AM18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образование35.02.05 АгрономиязаочнаяКОГПОБУ "Яранский аграрный техникум"</v>
      </c>
      <c r="AN186" s="337">
        <v>0</v>
      </c>
      <c r="AO186" s="338" t="b">
        <f t="shared" si="34"/>
        <v>0</v>
      </c>
      <c r="AQ186" s="338" t="b">
        <f t="shared" si="35"/>
        <v>1</v>
      </c>
    </row>
    <row r="187" spans="1:43" ht="45" customHeight="1" x14ac:dyDescent="0.25">
      <c r="A187" s="353">
        <f t="shared" si="26"/>
        <v>174</v>
      </c>
      <c r="B187" s="230" t="s">
        <v>10</v>
      </c>
      <c r="C187" s="230" t="s">
        <v>11</v>
      </c>
      <c r="D187" s="230" t="s">
        <v>32</v>
      </c>
      <c r="E187" s="230" t="s">
        <v>13</v>
      </c>
      <c r="F187" s="230" t="s">
        <v>140</v>
      </c>
      <c r="G187" s="244">
        <v>18</v>
      </c>
      <c r="H187" s="244">
        <v>18</v>
      </c>
      <c r="I187" s="312">
        <v>23</v>
      </c>
      <c r="J187" s="335">
        <v>19</v>
      </c>
      <c r="K187" s="340">
        <v>19</v>
      </c>
      <c r="L187" s="314">
        <v>20</v>
      </c>
      <c r="M187" s="344">
        <f t="shared" si="27"/>
        <v>24</v>
      </c>
      <c r="N187" s="314">
        <v>20</v>
      </c>
      <c r="O187" s="249">
        <f t="shared" si="28"/>
        <v>20</v>
      </c>
      <c r="P187" s="249">
        <v>20</v>
      </c>
      <c r="Q187" s="249">
        <v>20</v>
      </c>
      <c r="R187" s="318"/>
      <c r="S187" s="115"/>
      <c r="T187" s="7">
        <f t="shared" si="25"/>
        <v>19.75</v>
      </c>
      <c r="U187" s="101">
        <f t="shared" si="24"/>
        <v>0.25</v>
      </c>
      <c r="V187" s="3"/>
      <c r="W187" s="7">
        <v>18</v>
      </c>
      <c r="X187" s="7">
        <v>18</v>
      </c>
      <c r="Y187" s="7">
        <v>23</v>
      </c>
      <c r="Z187" s="7">
        <v>20</v>
      </c>
      <c r="AA187" s="7">
        <v>20</v>
      </c>
      <c r="AB187" s="7">
        <v>20</v>
      </c>
      <c r="AC187" s="7">
        <v>20</v>
      </c>
      <c r="AD187" s="112">
        <f t="shared" si="29"/>
        <v>0</v>
      </c>
      <c r="AE187" s="112">
        <f t="shared" si="29"/>
        <v>0</v>
      </c>
      <c r="AF187" s="112">
        <f t="shared" si="30"/>
        <v>-4</v>
      </c>
      <c r="AG187" s="112">
        <f t="shared" si="31"/>
        <v>4</v>
      </c>
      <c r="AH187" s="356">
        <f t="shared" si="32"/>
        <v>0</v>
      </c>
      <c r="AI187" s="112">
        <f t="shared" si="32"/>
        <v>0</v>
      </c>
      <c r="AJ187" s="112">
        <f t="shared" si="32"/>
        <v>0</v>
      </c>
      <c r="AK187" s="3"/>
      <c r="AL187" s="334"/>
      <c r="AM187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образование23.02.04 Техническая эксплуатация подъемно-транспортных, строительных, дорожных машин и оборудования (по отраслям)заочная КОГПОБУ "Кировский лесопромышленный колледж"</v>
      </c>
      <c r="AN187" s="337">
        <v>19</v>
      </c>
      <c r="AO187" s="338" t="b">
        <f t="shared" si="34"/>
        <v>0</v>
      </c>
      <c r="AQ187" s="338" t="b">
        <f t="shared" si="35"/>
        <v>1</v>
      </c>
    </row>
    <row r="188" spans="1:43" ht="45" customHeight="1" x14ac:dyDescent="0.25">
      <c r="A188" s="353">
        <f t="shared" si="26"/>
        <v>175</v>
      </c>
      <c r="B188" s="230" t="s">
        <v>69</v>
      </c>
      <c r="C188" s="230" t="s">
        <v>15</v>
      </c>
      <c r="D188" s="230" t="s">
        <v>70</v>
      </c>
      <c r="E188" s="230" t="s">
        <v>16</v>
      </c>
      <c r="F188" s="230" t="s">
        <v>125</v>
      </c>
      <c r="G188" s="244">
        <v>50</v>
      </c>
      <c r="H188" s="244">
        <v>52</v>
      </c>
      <c r="I188" s="312">
        <v>23</v>
      </c>
      <c r="J188" s="335">
        <v>23</v>
      </c>
      <c r="K188" s="340">
        <v>23</v>
      </c>
      <c r="L188" s="314">
        <v>21</v>
      </c>
      <c r="M188" s="344">
        <f t="shared" si="27"/>
        <v>21</v>
      </c>
      <c r="N188" s="314">
        <v>37</v>
      </c>
      <c r="O188" s="249">
        <f t="shared" si="28"/>
        <v>37</v>
      </c>
      <c r="P188" s="249">
        <v>37</v>
      </c>
      <c r="Q188" s="249">
        <v>37</v>
      </c>
      <c r="R188" s="318"/>
      <c r="S188" s="115"/>
      <c r="T188" s="7">
        <f t="shared" si="25"/>
        <v>36.5</v>
      </c>
      <c r="U188" s="101">
        <f t="shared" si="24"/>
        <v>0.5</v>
      </c>
      <c r="V188" s="3"/>
      <c r="W188" s="7">
        <v>50</v>
      </c>
      <c r="X188" s="7">
        <v>52</v>
      </c>
      <c r="Y188" s="7">
        <v>23</v>
      </c>
      <c r="Z188" s="7">
        <v>21</v>
      </c>
      <c r="AA188" s="7">
        <v>37</v>
      </c>
      <c r="AB188" s="7">
        <v>37</v>
      </c>
      <c r="AC188" s="7">
        <v>37</v>
      </c>
      <c r="AD188" s="112">
        <f t="shared" si="29"/>
        <v>0</v>
      </c>
      <c r="AE188" s="112">
        <f t="shared" si="29"/>
        <v>0</v>
      </c>
      <c r="AF188" s="112">
        <f t="shared" si="30"/>
        <v>0</v>
      </c>
      <c r="AG188" s="112">
        <f t="shared" si="31"/>
        <v>0</v>
      </c>
      <c r="AH188" s="356">
        <f t="shared" si="32"/>
        <v>0</v>
      </c>
      <c r="AI188" s="112">
        <f t="shared" si="32"/>
        <v>0</v>
      </c>
      <c r="AJ188" s="112">
        <f t="shared" si="32"/>
        <v>0</v>
      </c>
      <c r="AK188" s="3"/>
      <c r="AL188" s="334"/>
      <c r="AM188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(наплавки)очнаяКОГПОБУ "Вятско-Полянский механический техникум"</v>
      </c>
      <c r="AN188" s="337">
        <v>23</v>
      </c>
      <c r="AO188" s="338" t="b">
        <f t="shared" si="34"/>
        <v>0</v>
      </c>
      <c r="AQ188" s="338" t="b">
        <f t="shared" si="35"/>
        <v>1</v>
      </c>
    </row>
    <row r="189" spans="1:43" ht="45" customHeight="1" x14ac:dyDescent="0.25">
      <c r="A189" s="353">
        <f t="shared" si="26"/>
        <v>176</v>
      </c>
      <c r="B189" s="230" t="s">
        <v>69</v>
      </c>
      <c r="C189" s="230" t="s">
        <v>15</v>
      </c>
      <c r="D189" s="230" t="s">
        <v>110</v>
      </c>
      <c r="E189" s="230" t="s">
        <v>16</v>
      </c>
      <c r="F189" s="230" t="s">
        <v>126</v>
      </c>
      <c r="G189" s="244">
        <v>74</v>
      </c>
      <c r="H189" s="244">
        <v>70</v>
      </c>
      <c r="I189" s="312">
        <v>78</v>
      </c>
      <c r="J189" s="335">
        <v>78</v>
      </c>
      <c r="K189" s="340">
        <v>78</v>
      </c>
      <c r="L189" s="314">
        <v>95</v>
      </c>
      <c r="M189" s="344">
        <f t="shared" si="27"/>
        <v>95</v>
      </c>
      <c r="N189" s="314">
        <v>79</v>
      </c>
      <c r="O189" s="249">
        <f t="shared" si="28"/>
        <v>79</v>
      </c>
      <c r="P189" s="249">
        <v>79</v>
      </c>
      <c r="Q189" s="249">
        <v>79</v>
      </c>
      <c r="R189" s="318"/>
      <c r="S189" s="115"/>
      <c r="T189" s="7">
        <f t="shared" si="25"/>
        <v>79.25</v>
      </c>
      <c r="U189" s="101">
        <f t="shared" si="24"/>
        <v>-0.25</v>
      </c>
      <c r="V189" s="3"/>
      <c r="W189" s="7">
        <v>74</v>
      </c>
      <c r="X189" s="7">
        <v>70</v>
      </c>
      <c r="Y189" s="7">
        <v>78</v>
      </c>
      <c r="Z189" s="7">
        <v>95</v>
      </c>
      <c r="AA189" s="7">
        <v>79</v>
      </c>
      <c r="AB189" s="7">
        <v>79</v>
      </c>
      <c r="AC189" s="7">
        <v>79</v>
      </c>
      <c r="AD189" s="112">
        <f t="shared" si="29"/>
        <v>0</v>
      </c>
      <c r="AE189" s="112">
        <f t="shared" si="29"/>
        <v>0</v>
      </c>
      <c r="AF189" s="112">
        <f t="shared" si="30"/>
        <v>0</v>
      </c>
      <c r="AG189" s="112">
        <f t="shared" si="31"/>
        <v>0</v>
      </c>
      <c r="AH189" s="356">
        <f t="shared" si="32"/>
        <v>0</v>
      </c>
      <c r="AI189" s="112">
        <f t="shared" si="32"/>
        <v>0</v>
      </c>
      <c r="AJ189" s="112">
        <f t="shared" si="32"/>
        <v>0</v>
      </c>
      <c r="AK189" s="3"/>
      <c r="AL189" s="334"/>
      <c r="AM189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образование15.01.34 Фрезеровщик на станках с программным управлениемочнаяКОГПОАУ "Вятский электромашиностроительный техникум"</v>
      </c>
      <c r="AN189" s="337">
        <v>78</v>
      </c>
      <c r="AO189" s="338" t="b">
        <f t="shared" si="34"/>
        <v>0</v>
      </c>
      <c r="AQ189" s="338" t="b">
        <f t="shared" si="35"/>
        <v>1</v>
      </c>
    </row>
    <row r="190" spans="1:43" ht="45" customHeight="1" x14ac:dyDescent="0.25">
      <c r="A190" s="353">
        <f t="shared" si="26"/>
        <v>177</v>
      </c>
      <c r="B190" s="230" t="s">
        <v>69</v>
      </c>
      <c r="C190" s="230" t="s">
        <v>15</v>
      </c>
      <c r="D190" s="230" t="s">
        <v>71</v>
      </c>
      <c r="E190" s="230" t="s">
        <v>16</v>
      </c>
      <c r="F190" s="230" t="s">
        <v>126</v>
      </c>
      <c r="G190" s="244">
        <v>92</v>
      </c>
      <c r="H190" s="244">
        <v>90</v>
      </c>
      <c r="I190" s="312">
        <v>75</v>
      </c>
      <c r="J190" s="335">
        <v>84</v>
      </c>
      <c r="K190" s="340">
        <v>84</v>
      </c>
      <c r="L190" s="314">
        <v>93</v>
      </c>
      <c r="M190" s="344">
        <f t="shared" si="27"/>
        <v>84</v>
      </c>
      <c r="N190" s="314">
        <v>88</v>
      </c>
      <c r="O190" s="249">
        <f t="shared" si="28"/>
        <v>88</v>
      </c>
      <c r="P190" s="249">
        <v>88</v>
      </c>
      <c r="Q190" s="249">
        <v>88</v>
      </c>
      <c r="R190" s="318"/>
      <c r="S190" s="115"/>
      <c r="T190" s="7">
        <f t="shared" si="25"/>
        <v>87.5</v>
      </c>
      <c r="U190" s="101">
        <f t="shared" ref="U190:U253" si="36">O190-T190</f>
        <v>0.5</v>
      </c>
      <c r="V190" s="3"/>
      <c r="W190" s="7">
        <v>92</v>
      </c>
      <c r="X190" s="7">
        <v>90</v>
      </c>
      <c r="Y190" s="7">
        <v>75</v>
      </c>
      <c r="Z190" s="7">
        <v>93</v>
      </c>
      <c r="AA190" s="7">
        <v>88</v>
      </c>
      <c r="AB190" s="7">
        <v>88</v>
      </c>
      <c r="AC190" s="7">
        <v>88</v>
      </c>
      <c r="AD190" s="112">
        <f t="shared" si="29"/>
        <v>0</v>
      </c>
      <c r="AE190" s="112">
        <f t="shared" si="29"/>
        <v>0</v>
      </c>
      <c r="AF190" s="112">
        <f t="shared" si="30"/>
        <v>9</v>
      </c>
      <c r="AG190" s="112">
        <f t="shared" si="31"/>
        <v>-9</v>
      </c>
      <c r="AH190" s="356">
        <f t="shared" si="32"/>
        <v>0</v>
      </c>
      <c r="AI190" s="112">
        <f t="shared" si="32"/>
        <v>0</v>
      </c>
      <c r="AJ190" s="112">
        <f t="shared" si="32"/>
        <v>0</v>
      </c>
      <c r="AK190" s="3"/>
      <c r="AL190" s="334"/>
      <c r="AM190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образование15.01.35 Мастер слесарных работочнаяКОГПОАУ "Вятский электромашиностроительный техникум"</v>
      </c>
      <c r="AN190" s="337">
        <v>84</v>
      </c>
      <c r="AO190" s="338" t="b">
        <f t="shared" si="34"/>
        <v>0</v>
      </c>
      <c r="AQ190" s="338" t="b">
        <f t="shared" si="35"/>
        <v>1</v>
      </c>
    </row>
    <row r="191" spans="1:43" ht="45" customHeight="1" x14ac:dyDescent="0.25">
      <c r="A191" s="353">
        <f t="shared" si="26"/>
        <v>178</v>
      </c>
      <c r="B191" s="230" t="s">
        <v>69</v>
      </c>
      <c r="C191" s="230" t="s">
        <v>15</v>
      </c>
      <c r="D191" s="230" t="s">
        <v>72</v>
      </c>
      <c r="E191" s="230" t="s">
        <v>16</v>
      </c>
      <c r="F191" s="230" t="s">
        <v>126</v>
      </c>
      <c r="G191" s="244">
        <v>47</v>
      </c>
      <c r="H191" s="244">
        <v>45</v>
      </c>
      <c r="I191" s="312">
        <v>33</v>
      </c>
      <c r="J191" s="335">
        <v>33</v>
      </c>
      <c r="K191" s="340">
        <v>33</v>
      </c>
      <c r="L191" s="314">
        <v>50</v>
      </c>
      <c r="M191" s="344">
        <f t="shared" si="27"/>
        <v>50</v>
      </c>
      <c r="N191" s="314">
        <v>44</v>
      </c>
      <c r="O191" s="249">
        <f t="shared" si="28"/>
        <v>44</v>
      </c>
      <c r="P191" s="249">
        <v>44</v>
      </c>
      <c r="Q191" s="249">
        <v>44</v>
      </c>
      <c r="R191" s="318"/>
      <c r="S191" s="115"/>
      <c r="T191" s="7">
        <f t="shared" si="25"/>
        <v>43.75</v>
      </c>
      <c r="U191" s="101">
        <f t="shared" si="36"/>
        <v>0.25</v>
      </c>
      <c r="V191" s="3"/>
      <c r="W191" s="7">
        <v>47</v>
      </c>
      <c r="X191" s="7">
        <v>45</v>
      </c>
      <c r="Y191" s="7">
        <v>33</v>
      </c>
      <c r="Z191" s="7">
        <v>50</v>
      </c>
      <c r="AA191" s="7">
        <v>44</v>
      </c>
      <c r="AB191" s="7">
        <v>44</v>
      </c>
      <c r="AC191" s="7">
        <v>44</v>
      </c>
      <c r="AD191" s="112">
        <f t="shared" si="29"/>
        <v>0</v>
      </c>
      <c r="AE191" s="112">
        <f t="shared" si="29"/>
        <v>0</v>
      </c>
      <c r="AF191" s="112">
        <f t="shared" si="30"/>
        <v>0</v>
      </c>
      <c r="AG191" s="112">
        <f t="shared" si="31"/>
        <v>0</v>
      </c>
      <c r="AH191" s="356">
        <f t="shared" si="32"/>
        <v>0</v>
      </c>
      <c r="AI191" s="112">
        <f t="shared" si="32"/>
        <v>0</v>
      </c>
      <c r="AJ191" s="112">
        <f t="shared" si="32"/>
        <v>0</v>
      </c>
      <c r="AK191" s="3"/>
      <c r="AL191" s="334"/>
      <c r="AM191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образование11.01.01 Монтажник радиоэлектронной аппаратуры и приборовочнаяКОГПОАУ "Вятский электромашиностроительный техникум"</v>
      </c>
      <c r="AN191" s="337">
        <v>33</v>
      </c>
      <c r="AO191" s="338" t="b">
        <f t="shared" si="34"/>
        <v>0</v>
      </c>
      <c r="AQ191" s="338" t="b">
        <f t="shared" si="35"/>
        <v>1</v>
      </c>
    </row>
    <row r="192" spans="1:43" ht="56.25" customHeight="1" x14ac:dyDescent="0.25">
      <c r="A192" s="353">
        <f t="shared" si="26"/>
        <v>179</v>
      </c>
      <c r="B192" s="230" t="s">
        <v>69</v>
      </c>
      <c r="C192" s="230" t="s">
        <v>15</v>
      </c>
      <c r="D192" s="230" t="s">
        <v>73</v>
      </c>
      <c r="E192" s="230" t="s">
        <v>16</v>
      </c>
      <c r="F192" s="230" t="s">
        <v>126</v>
      </c>
      <c r="G192" s="244">
        <v>97</v>
      </c>
      <c r="H192" s="244">
        <v>96</v>
      </c>
      <c r="I192" s="312">
        <v>81</v>
      </c>
      <c r="J192" s="335">
        <v>90</v>
      </c>
      <c r="K192" s="340">
        <v>90</v>
      </c>
      <c r="L192" s="314">
        <v>100</v>
      </c>
      <c r="M192" s="344">
        <f t="shared" si="27"/>
        <v>91</v>
      </c>
      <c r="N192" s="314">
        <v>94</v>
      </c>
      <c r="O192" s="249">
        <f t="shared" si="28"/>
        <v>94</v>
      </c>
      <c r="P192" s="249">
        <v>94</v>
      </c>
      <c r="Q192" s="249">
        <v>94</v>
      </c>
      <c r="R192" s="318"/>
      <c r="S192" s="115"/>
      <c r="T192" s="7">
        <f t="shared" si="25"/>
        <v>93.5</v>
      </c>
      <c r="U192" s="101">
        <f t="shared" si="36"/>
        <v>0.5</v>
      </c>
      <c r="V192" s="3"/>
      <c r="W192" s="7">
        <v>97</v>
      </c>
      <c r="X192" s="7">
        <v>96</v>
      </c>
      <c r="Y192" s="7">
        <v>81</v>
      </c>
      <c r="Z192" s="7">
        <v>100</v>
      </c>
      <c r="AA192" s="7">
        <v>94</v>
      </c>
      <c r="AB192" s="7">
        <v>94</v>
      </c>
      <c r="AC192" s="7">
        <v>94</v>
      </c>
      <c r="AD192" s="112">
        <f t="shared" si="29"/>
        <v>0</v>
      </c>
      <c r="AE192" s="112">
        <f t="shared" si="29"/>
        <v>0</v>
      </c>
      <c r="AF192" s="112">
        <f t="shared" si="30"/>
        <v>9</v>
      </c>
      <c r="AG192" s="112">
        <f t="shared" si="31"/>
        <v>-9</v>
      </c>
      <c r="AH192" s="356">
        <f t="shared" si="32"/>
        <v>0</v>
      </c>
      <c r="AI192" s="112">
        <f t="shared" si="32"/>
        <v>0</v>
      </c>
      <c r="AJ192" s="112">
        <f t="shared" si="32"/>
        <v>0</v>
      </c>
      <c r="AK192" s="3"/>
      <c r="AL192" s="334"/>
      <c r="AM192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образование15.01.33 Токарь на станках с числовым программным управлениемочнаяКОГПОАУ "Вятский электромашиностроительный техникум"</v>
      </c>
      <c r="AN192" s="337">
        <v>90</v>
      </c>
      <c r="AO192" s="338" t="b">
        <f t="shared" si="34"/>
        <v>0</v>
      </c>
      <c r="AQ192" s="338" t="b">
        <f t="shared" si="35"/>
        <v>1</v>
      </c>
    </row>
    <row r="193" spans="1:43" ht="45" customHeight="1" x14ac:dyDescent="0.25">
      <c r="A193" s="353">
        <f t="shared" si="26"/>
        <v>180</v>
      </c>
      <c r="B193" s="230" t="s">
        <v>69</v>
      </c>
      <c r="C193" s="230" t="s">
        <v>15</v>
      </c>
      <c r="D193" s="230" t="s">
        <v>74</v>
      </c>
      <c r="E193" s="230" t="s">
        <v>16</v>
      </c>
      <c r="F193" s="230" t="s">
        <v>126</v>
      </c>
      <c r="G193" s="244">
        <v>89</v>
      </c>
      <c r="H193" s="244">
        <v>88</v>
      </c>
      <c r="I193" s="312">
        <v>78</v>
      </c>
      <c r="J193" s="335">
        <v>78</v>
      </c>
      <c r="K193" s="340">
        <v>78</v>
      </c>
      <c r="L193" s="314">
        <v>97</v>
      </c>
      <c r="M193" s="344">
        <f t="shared" si="27"/>
        <v>97</v>
      </c>
      <c r="N193" s="314">
        <v>88</v>
      </c>
      <c r="O193" s="249">
        <f t="shared" si="28"/>
        <v>88</v>
      </c>
      <c r="P193" s="249">
        <v>88</v>
      </c>
      <c r="Q193" s="249">
        <v>88</v>
      </c>
      <c r="R193" s="318"/>
      <c r="S193" s="115"/>
      <c r="T193" s="7">
        <f t="shared" si="25"/>
        <v>88</v>
      </c>
      <c r="U193" s="101">
        <f t="shared" si="36"/>
        <v>0</v>
      </c>
      <c r="V193" s="3"/>
      <c r="W193" s="7">
        <v>89</v>
      </c>
      <c r="X193" s="7">
        <v>88</v>
      </c>
      <c r="Y193" s="7">
        <v>78</v>
      </c>
      <c r="Z193" s="7">
        <v>97</v>
      </c>
      <c r="AA193" s="7">
        <v>88</v>
      </c>
      <c r="AB193" s="7">
        <v>88</v>
      </c>
      <c r="AC193" s="7">
        <v>88</v>
      </c>
      <c r="AD193" s="112">
        <f t="shared" si="29"/>
        <v>0</v>
      </c>
      <c r="AE193" s="112">
        <f t="shared" si="29"/>
        <v>0</v>
      </c>
      <c r="AF193" s="112">
        <f t="shared" si="30"/>
        <v>0</v>
      </c>
      <c r="AG193" s="112">
        <f t="shared" si="31"/>
        <v>0</v>
      </c>
      <c r="AH193" s="356">
        <f t="shared" si="32"/>
        <v>0</v>
      </c>
      <c r="AI193" s="112">
        <f t="shared" si="32"/>
        <v>0</v>
      </c>
      <c r="AJ193" s="112">
        <f t="shared" si="32"/>
        <v>0</v>
      </c>
      <c r="AK193" s="3"/>
      <c r="AL193" s="334"/>
      <c r="AM193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отраслям)очнаяКОГПОАУ "Вятский электромашиностроительный техникум"</v>
      </c>
      <c r="AN193" s="337">
        <v>78</v>
      </c>
      <c r="AO193" s="338" t="b">
        <f t="shared" si="34"/>
        <v>0</v>
      </c>
      <c r="AQ193" s="338" t="b">
        <f t="shared" si="35"/>
        <v>1</v>
      </c>
    </row>
    <row r="194" spans="1:43" ht="45" customHeight="1" x14ac:dyDescent="0.25">
      <c r="A194" s="353">
        <f t="shared" si="26"/>
        <v>181</v>
      </c>
      <c r="B194" s="230" t="s">
        <v>69</v>
      </c>
      <c r="C194" s="230" t="s">
        <v>15</v>
      </c>
      <c r="D194" s="230" t="s">
        <v>64</v>
      </c>
      <c r="E194" s="230" t="s">
        <v>16</v>
      </c>
      <c r="F194" s="230" t="s">
        <v>121</v>
      </c>
      <c r="G194" s="244">
        <v>82</v>
      </c>
      <c r="H194" s="244">
        <v>73</v>
      </c>
      <c r="I194" s="312">
        <v>69</v>
      </c>
      <c r="J194" s="335">
        <v>69</v>
      </c>
      <c r="K194" s="340">
        <v>69</v>
      </c>
      <c r="L194" s="314">
        <v>88</v>
      </c>
      <c r="M194" s="344">
        <f t="shared" si="27"/>
        <v>88</v>
      </c>
      <c r="N194" s="314">
        <v>78</v>
      </c>
      <c r="O194" s="249">
        <f t="shared" si="28"/>
        <v>78</v>
      </c>
      <c r="P194" s="249">
        <v>78</v>
      </c>
      <c r="Q194" s="249">
        <v>78</v>
      </c>
      <c r="R194" s="318"/>
      <c r="S194" s="115"/>
      <c r="T194" s="7">
        <f t="shared" si="25"/>
        <v>78</v>
      </c>
      <c r="U194" s="101">
        <f t="shared" si="36"/>
        <v>0</v>
      </c>
      <c r="V194" s="3"/>
      <c r="W194" s="7">
        <v>82</v>
      </c>
      <c r="X194" s="7">
        <v>73</v>
      </c>
      <c r="Y194" s="7">
        <v>69</v>
      </c>
      <c r="Z194" s="7">
        <v>88</v>
      </c>
      <c r="AA194" s="7">
        <v>78</v>
      </c>
      <c r="AB194" s="7">
        <v>78</v>
      </c>
      <c r="AC194" s="7">
        <v>78</v>
      </c>
      <c r="AD194" s="112">
        <f t="shared" si="29"/>
        <v>0</v>
      </c>
      <c r="AE194" s="112">
        <f t="shared" si="29"/>
        <v>0</v>
      </c>
      <c r="AF194" s="112">
        <f t="shared" si="30"/>
        <v>0</v>
      </c>
      <c r="AG194" s="112">
        <f t="shared" si="31"/>
        <v>0</v>
      </c>
      <c r="AH194" s="356">
        <f t="shared" si="32"/>
        <v>0</v>
      </c>
      <c r="AI194" s="112">
        <f t="shared" si="32"/>
        <v>0</v>
      </c>
      <c r="AJ194" s="112">
        <f t="shared" si="32"/>
        <v>0</v>
      </c>
      <c r="AK194" s="3"/>
      <c r="AL194" s="334"/>
      <c r="AM194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автомобилейочнаяКОГПОБУ "Вятский автомобильно-промышленный колледж"</v>
      </c>
      <c r="AN194" s="337">
        <v>69</v>
      </c>
      <c r="AO194" s="338" t="b">
        <f t="shared" si="34"/>
        <v>0</v>
      </c>
      <c r="AQ194" s="338" t="b">
        <f t="shared" si="35"/>
        <v>1</v>
      </c>
    </row>
    <row r="195" spans="1:43" ht="45" customHeight="1" x14ac:dyDescent="0.25">
      <c r="A195" s="353">
        <f t="shared" si="26"/>
        <v>182</v>
      </c>
      <c r="B195" s="230" t="s">
        <v>69</v>
      </c>
      <c r="C195" s="230" t="s">
        <v>15</v>
      </c>
      <c r="D195" s="230" t="s">
        <v>70</v>
      </c>
      <c r="E195" s="230" t="s">
        <v>16</v>
      </c>
      <c r="F195" s="230" t="s">
        <v>121</v>
      </c>
      <c r="G195" s="244">
        <v>102</v>
      </c>
      <c r="H195" s="244">
        <v>95</v>
      </c>
      <c r="I195" s="312">
        <v>59</v>
      </c>
      <c r="J195" s="335">
        <v>59</v>
      </c>
      <c r="K195" s="340">
        <v>59</v>
      </c>
      <c r="L195" s="314">
        <v>74</v>
      </c>
      <c r="M195" s="344">
        <f t="shared" si="27"/>
        <v>74</v>
      </c>
      <c r="N195" s="314">
        <v>83</v>
      </c>
      <c r="O195" s="249">
        <f t="shared" si="28"/>
        <v>83</v>
      </c>
      <c r="P195" s="249">
        <v>83</v>
      </c>
      <c r="Q195" s="249">
        <v>83</v>
      </c>
      <c r="R195" s="318"/>
      <c r="S195" s="115"/>
      <c r="T195" s="7">
        <f t="shared" si="25"/>
        <v>82.5</v>
      </c>
      <c r="U195" s="101">
        <f t="shared" si="36"/>
        <v>0.5</v>
      </c>
      <c r="V195" s="3"/>
      <c r="W195" s="7">
        <v>102</v>
      </c>
      <c r="X195" s="7">
        <v>95</v>
      </c>
      <c r="Y195" s="7">
        <v>59</v>
      </c>
      <c r="Z195" s="7">
        <v>74</v>
      </c>
      <c r="AA195" s="7">
        <v>83</v>
      </c>
      <c r="AB195" s="7">
        <v>83</v>
      </c>
      <c r="AC195" s="7">
        <v>83</v>
      </c>
      <c r="AD195" s="112">
        <f t="shared" si="29"/>
        <v>0</v>
      </c>
      <c r="AE195" s="112">
        <f t="shared" si="29"/>
        <v>0</v>
      </c>
      <c r="AF195" s="112">
        <f t="shared" si="30"/>
        <v>0</v>
      </c>
      <c r="AG195" s="112">
        <f t="shared" si="31"/>
        <v>0</v>
      </c>
      <c r="AH195" s="356">
        <f t="shared" si="32"/>
        <v>0</v>
      </c>
      <c r="AI195" s="112">
        <f t="shared" si="32"/>
        <v>0</v>
      </c>
      <c r="AJ195" s="112">
        <f t="shared" si="32"/>
        <v>0</v>
      </c>
      <c r="AK195" s="3"/>
      <c r="AL195" s="334"/>
      <c r="AM195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(наплавки)очнаяКОГПОБУ "Вятский автомобильно-промышленный колледж"</v>
      </c>
      <c r="AN195" s="337">
        <v>59</v>
      </c>
      <c r="AO195" s="338" t="b">
        <f t="shared" si="34"/>
        <v>0</v>
      </c>
      <c r="AQ195" s="338" t="b">
        <f t="shared" si="35"/>
        <v>1</v>
      </c>
    </row>
    <row r="196" spans="1:43" ht="45" customHeight="1" x14ac:dyDescent="0.25">
      <c r="A196" s="353">
        <f t="shared" si="26"/>
        <v>183</v>
      </c>
      <c r="B196" s="230" t="s">
        <v>69</v>
      </c>
      <c r="C196" s="230" t="s">
        <v>15</v>
      </c>
      <c r="D196" s="230" t="s">
        <v>70</v>
      </c>
      <c r="E196" s="230" t="s">
        <v>16</v>
      </c>
      <c r="F196" s="230" t="s">
        <v>126</v>
      </c>
      <c r="G196" s="244">
        <v>69</v>
      </c>
      <c r="H196" s="244">
        <v>67</v>
      </c>
      <c r="I196" s="312">
        <v>53</v>
      </c>
      <c r="J196" s="335">
        <v>53</v>
      </c>
      <c r="K196" s="340">
        <v>53</v>
      </c>
      <c r="L196" s="314">
        <v>70</v>
      </c>
      <c r="M196" s="344">
        <f t="shared" si="27"/>
        <v>70</v>
      </c>
      <c r="N196" s="314">
        <v>65</v>
      </c>
      <c r="O196" s="249">
        <f t="shared" si="28"/>
        <v>65</v>
      </c>
      <c r="P196" s="249">
        <v>65</v>
      </c>
      <c r="Q196" s="249">
        <v>65</v>
      </c>
      <c r="R196" s="318"/>
      <c r="S196" s="115"/>
      <c r="T196" s="7">
        <f t="shared" si="25"/>
        <v>64.75</v>
      </c>
      <c r="U196" s="101">
        <f t="shared" si="36"/>
        <v>0.25</v>
      </c>
      <c r="V196" s="3"/>
      <c r="W196" s="7">
        <v>69</v>
      </c>
      <c r="X196" s="7">
        <v>67</v>
      </c>
      <c r="Y196" s="7">
        <v>53</v>
      </c>
      <c r="Z196" s="7">
        <v>70</v>
      </c>
      <c r="AA196" s="7">
        <v>65</v>
      </c>
      <c r="AB196" s="7">
        <v>65</v>
      </c>
      <c r="AC196" s="7">
        <v>65</v>
      </c>
      <c r="AD196" s="112">
        <f t="shared" si="29"/>
        <v>0</v>
      </c>
      <c r="AE196" s="112">
        <f t="shared" si="29"/>
        <v>0</v>
      </c>
      <c r="AF196" s="112">
        <f t="shared" si="30"/>
        <v>0</v>
      </c>
      <c r="AG196" s="112">
        <f t="shared" si="31"/>
        <v>0</v>
      </c>
      <c r="AH196" s="356">
        <f t="shared" si="32"/>
        <v>0</v>
      </c>
      <c r="AI196" s="112">
        <f t="shared" si="32"/>
        <v>0</v>
      </c>
      <c r="AJ196" s="112">
        <f t="shared" si="32"/>
        <v>0</v>
      </c>
      <c r="AK196" s="3"/>
      <c r="AL196" s="334"/>
      <c r="AM196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(наплавки)очнаяКОГПОАУ "Вятский электромашиностроительный техникум"</v>
      </c>
      <c r="AN196" s="337">
        <v>53</v>
      </c>
      <c r="AO196" s="338" t="b">
        <f t="shared" si="34"/>
        <v>0</v>
      </c>
      <c r="AQ196" s="338" t="b">
        <f t="shared" si="35"/>
        <v>1</v>
      </c>
    </row>
    <row r="197" spans="1:43" ht="45" customHeight="1" x14ac:dyDescent="0.25">
      <c r="A197" s="353">
        <f t="shared" si="26"/>
        <v>184</v>
      </c>
      <c r="B197" s="230" t="s">
        <v>69</v>
      </c>
      <c r="C197" s="230" t="s">
        <v>15</v>
      </c>
      <c r="D197" s="230" t="s">
        <v>70</v>
      </c>
      <c r="E197" s="230" t="s">
        <v>16</v>
      </c>
      <c r="F197" s="230" t="s">
        <v>124</v>
      </c>
      <c r="G197" s="244">
        <v>54</v>
      </c>
      <c r="H197" s="244">
        <v>53</v>
      </c>
      <c r="I197" s="312">
        <v>33</v>
      </c>
      <c r="J197" s="335">
        <v>36</v>
      </c>
      <c r="K197" s="340">
        <v>36</v>
      </c>
      <c r="L197" s="314">
        <v>46</v>
      </c>
      <c r="M197" s="344">
        <f t="shared" si="27"/>
        <v>43</v>
      </c>
      <c r="N197" s="314">
        <v>47</v>
      </c>
      <c r="O197" s="249">
        <f t="shared" si="28"/>
        <v>47</v>
      </c>
      <c r="P197" s="249">
        <v>44</v>
      </c>
      <c r="Q197" s="249">
        <v>44</v>
      </c>
      <c r="R197" s="318"/>
      <c r="S197" s="115"/>
      <c r="T197" s="7">
        <f t="shared" si="25"/>
        <v>46.5</v>
      </c>
      <c r="U197" s="101">
        <f t="shared" si="36"/>
        <v>0.5</v>
      </c>
      <c r="V197" s="3"/>
      <c r="W197" s="7">
        <v>54</v>
      </c>
      <c r="X197" s="7">
        <v>53</v>
      </c>
      <c r="Y197" s="7">
        <v>33</v>
      </c>
      <c r="Z197" s="7">
        <v>46</v>
      </c>
      <c r="AA197" s="7">
        <v>47</v>
      </c>
      <c r="AB197" s="7">
        <v>44</v>
      </c>
      <c r="AC197" s="7">
        <v>44</v>
      </c>
      <c r="AD197" s="112">
        <f t="shared" si="29"/>
        <v>0</v>
      </c>
      <c r="AE197" s="112">
        <f t="shared" si="29"/>
        <v>0</v>
      </c>
      <c r="AF197" s="112">
        <f t="shared" si="30"/>
        <v>3</v>
      </c>
      <c r="AG197" s="112">
        <f t="shared" si="31"/>
        <v>-3</v>
      </c>
      <c r="AH197" s="356">
        <f t="shared" si="32"/>
        <v>0</v>
      </c>
      <c r="AI197" s="112">
        <f t="shared" si="32"/>
        <v>0</v>
      </c>
      <c r="AJ197" s="112">
        <f t="shared" si="32"/>
        <v>0</v>
      </c>
      <c r="AK197" s="3"/>
      <c r="AL197" s="334"/>
      <c r="AM197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(наплавки)очнаяКОГПОАУ "Омутнинский политехнический техникум"</v>
      </c>
      <c r="AN197" s="337">
        <v>36</v>
      </c>
      <c r="AO197" s="338" t="b">
        <f t="shared" si="34"/>
        <v>0</v>
      </c>
      <c r="AQ197" s="338" t="b">
        <f t="shared" si="35"/>
        <v>1</v>
      </c>
    </row>
    <row r="198" spans="1:43" ht="45" customHeight="1" x14ac:dyDescent="0.25">
      <c r="A198" s="353">
        <f t="shared" si="26"/>
        <v>185</v>
      </c>
      <c r="B198" s="230" t="s">
        <v>69</v>
      </c>
      <c r="C198" s="230" t="s">
        <v>15</v>
      </c>
      <c r="D198" s="230" t="s">
        <v>75</v>
      </c>
      <c r="E198" s="230" t="s">
        <v>16</v>
      </c>
      <c r="F198" s="230" t="s">
        <v>141</v>
      </c>
      <c r="G198" s="244">
        <v>15</v>
      </c>
      <c r="H198" s="244">
        <v>15</v>
      </c>
      <c r="I198" s="312">
        <v>0</v>
      </c>
      <c r="J198" s="335">
        <v>0</v>
      </c>
      <c r="K198" s="340">
        <v>0</v>
      </c>
      <c r="L198" s="314">
        <v>0</v>
      </c>
      <c r="M198" s="344">
        <f t="shared" si="27"/>
        <v>0</v>
      </c>
      <c r="N198" s="314">
        <v>8</v>
      </c>
      <c r="O198" s="249">
        <f t="shared" si="28"/>
        <v>8</v>
      </c>
      <c r="P198" s="249">
        <v>8</v>
      </c>
      <c r="Q198" s="249">
        <v>8</v>
      </c>
      <c r="R198" s="318"/>
      <c r="S198" s="115"/>
      <c r="T198" s="7">
        <f t="shared" si="25"/>
        <v>7.5</v>
      </c>
      <c r="U198" s="101">
        <f t="shared" si="36"/>
        <v>0.5</v>
      </c>
      <c r="V198" s="3"/>
      <c r="W198" s="7">
        <v>15</v>
      </c>
      <c r="X198" s="7">
        <v>15</v>
      </c>
      <c r="Y198" s="7">
        <v>0</v>
      </c>
      <c r="Z198" s="7">
        <v>0</v>
      </c>
      <c r="AA198" s="7">
        <v>8</v>
      </c>
      <c r="AB198" s="7">
        <v>8</v>
      </c>
      <c r="AC198" s="7">
        <v>8</v>
      </c>
      <c r="AD198" s="112">
        <f t="shared" si="29"/>
        <v>0</v>
      </c>
      <c r="AE198" s="112">
        <f t="shared" si="29"/>
        <v>0</v>
      </c>
      <c r="AF198" s="112">
        <f t="shared" si="30"/>
        <v>0</v>
      </c>
      <c r="AG198" s="112">
        <f t="shared" si="31"/>
        <v>0</v>
      </c>
      <c r="AH198" s="356">
        <f t="shared" si="32"/>
        <v>0</v>
      </c>
      <c r="AI198" s="112">
        <f t="shared" si="32"/>
        <v>0</v>
      </c>
      <c r="AJ198" s="112">
        <f t="shared" si="32"/>
        <v>0</v>
      </c>
      <c r="AK198" s="3"/>
      <c r="AL198" s="334"/>
      <c r="AM198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образование08.01.26 Мастер по ремонту и обслуживанию инженерных систем жилищно-комунального хозяйстваочнаяКОГПОАУ "Вятский торгово-промышленный техникум"</v>
      </c>
      <c r="AN198" s="337">
        <v>0</v>
      </c>
      <c r="AO198" s="338" t="b">
        <f t="shared" si="34"/>
        <v>0</v>
      </c>
      <c r="AQ198" s="338" t="b">
        <f t="shared" si="35"/>
        <v>1</v>
      </c>
    </row>
    <row r="199" spans="1:43" ht="45" customHeight="1" x14ac:dyDescent="0.25">
      <c r="A199" s="353">
        <f t="shared" si="26"/>
        <v>186</v>
      </c>
      <c r="B199" s="230" t="s">
        <v>69</v>
      </c>
      <c r="C199" s="230" t="s">
        <v>15</v>
      </c>
      <c r="D199" s="230" t="s">
        <v>70</v>
      </c>
      <c r="E199" s="230" t="s">
        <v>16</v>
      </c>
      <c r="F199" s="230" t="s">
        <v>141</v>
      </c>
      <c r="G199" s="244">
        <v>28</v>
      </c>
      <c r="H199" s="244">
        <v>27</v>
      </c>
      <c r="I199" s="312">
        <v>27</v>
      </c>
      <c r="J199" s="335">
        <v>0</v>
      </c>
      <c r="K199" s="340">
        <v>27</v>
      </c>
      <c r="L199" s="314">
        <v>28</v>
      </c>
      <c r="M199" s="344">
        <f t="shared" si="27"/>
        <v>28</v>
      </c>
      <c r="N199" s="314">
        <v>28</v>
      </c>
      <c r="O199" s="249">
        <f t="shared" si="28"/>
        <v>28</v>
      </c>
      <c r="P199" s="249">
        <v>28</v>
      </c>
      <c r="Q199" s="249">
        <v>28</v>
      </c>
      <c r="R199" s="318"/>
      <c r="S199" s="115"/>
      <c r="T199" s="7">
        <f t="shared" si="25"/>
        <v>27.5</v>
      </c>
      <c r="U199" s="101">
        <f t="shared" si="36"/>
        <v>0.5</v>
      </c>
      <c r="V199" s="3"/>
      <c r="W199" s="7">
        <v>28</v>
      </c>
      <c r="X199" s="7">
        <v>27</v>
      </c>
      <c r="Y199" s="7">
        <v>27</v>
      </c>
      <c r="Z199" s="7">
        <v>28</v>
      </c>
      <c r="AA199" s="7">
        <v>28</v>
      </c>
      <c r="AB199" s="7">
        <v>28</v>
      </c>
      <c r="AC199" s="7">
        <v>28</v>
      </c>
      <c r="AD199" s="112">
        <f t="shared" si="29"/>
        <v>0</v>
      </c>
      <c r="AE199" s="112">
        <f t="shared" si="29"/>
        <v>0</v>
      </c>
      <c r="AF199" s="112">
        <f t="shared" si="30"/>
        <v>0</v>
      </c>
      <c r="AG199" s="112">
        <f t="shared" si="31"/>
        <v>0</v>
      </c>
      <c r="AH199" s="356">
        <f t="shared" si="32"/>
        <v>0</v>
      </c>
      <c r="AI199" s="112">
        <f t="shared" si="32"/>
        <v>0</v>
      </c>
      <c r="AJ199" s="112">
        <f t="shared" si="32"/>
        <v>0</v>
      </c>
      <c r="AK199" s="3"/>
      <c r="AL199" s="334"/>
      <c r="AM199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(наплавки)очнаяКОГПОАУ "Вятский торгово-промышленный техникум"</v>
      </c>
      <c r="AN199" s="337">
        <v>0</v>
      </c>
      <c r="AO199" s="338" t="b">
        <f t="shared" si="34"/>
        <v>0</v>
      </c>
      <c r="AQ199" s="338" t="b">
        <f t="shared" si="35"/>
        <v>1</v>
      </c>
    </row>
    <row r="200" spans="1:43" ht="45" customHeight="1" x14ac:dyDescent="0.25">
      <c r="A200" s="353">
        <f t="shared" si="26"/>
        <v>187</v>
      </c>
      <c r="B200" s="230" t="s">
        <v>69</v>
      </c>
      <c r="C200" s="230" t="s">
        <v>15</v>
      </c>
      <c r="D200" s="230" t="s">
        <v>70</v>
      </c>
      <c r="E200" s="230" t="s">
        <v>16</v>
      </c>
      <c r="F200" s="230" t="s">
        <v>152</v>
      </c>
      <c r="G200" s="244">
        <v>15</v>
      </c>
      <c r="H200" s="244">
        <v>15</v>
      </c>
      <c r="I200" s="312">
        <v>8</v>
      </c>
      <c r="J200" s="335">
        <v>8</v>
      </c>
      <c r="K200" s="340">
        <v>8</v>
      </c>
      <c r="L200" s="314">
        <v>25</v>
      </c>
      <c r="M200" s="344">
        <f t="shared" si="27"/>
        <v>25</v>
      </c>
      <c r="N200" s="314">
        <v>16</v>
      </c>
      <c r="O200" s="249">
        <f t="shared" si="28"/>
        <v>16</v>
      </c>
      <c r="P200" s="249">
        <v>25</v>
      </c>
      <c r="Q200" s="249">
        <v>25</v>
      </c>
      <c r="R200" s="318"/>
      <c r="S200" s="115"/>
      <c r="T200" s="7">
        <f t="shared" si="25"/>
        <v>15.75</v>
      </c>
      <c r="U200" s="101">
        <f t="shared" si="36"/>
        <v>0.25</v>
      </c>
      <c r="V200" s="3"/>
      <c r="W200" s="7">
        <v>15</v>
      </c>
      <c r="X200" s="7">
        <v>15</v>
      </c>
      <c r="Y200" s="7">
        <v>8</v>
      </c>
      <c r="Z200" s="7">
        <v>25</v>
      </c>
      <c r="AA200" s="7">
        <v>16</v>
      </c>
      <c r="AB200" s="7">
        <v>25</v>
      </c>
      <c r="AC200" s="7">
        <v>25</v>
      </c>
      <c r="AD200" s="112">
        <f t="shared" si="29"/>
        <v>0</v>
      </c>
      <c r="AE200" s="112">
        <f t="shared" si="29"/>
        <v>0</v>
      </c>
      <c r="AF200" s="112">
        <f t="shared" si="30"/>
        <v>0</v>
      </c>
      <c r="AG200" s="112">
        <f t="shared" si="31"/>
        <v>0</v>
      </c>
      <c r="AH200" s="356">
        <f t="shared" si="32"/>
        <v>0</v>
      </c>
      <c r="AI200" s="112">
        <f t="shared" si="32"/>
        <v>0</v>
      </c>
      <c r="AJ200" s="112">
        <f t="shared" si="32"/>
        <v>0</v>
      </c>
      <c r="AK200" s="3"/>
      <c r="AL200" s="334"/>
      <c r="AM200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(наплавки)очнаяКОГПОАУ "Техникум промышленности и народных промыслов"</v>
      </c>
      <c r="AN200" s="337">
        <v>8</v>
      </c>
      <c r="AO200" s="338" t="b">
        <f t="shared" si="34"/>
        <v>0</v>
      </c>
      <c r="AQ200" s="338" t="b">
        <f t="shared" si="35"/>
        <v>1</v>
      </c>
    </row>
    <row r="201" spans="1:43" ht="45" customHeight="1" x14ac:dyDescent="0.25">
      <c r="A201" s="353">
        <f t="shared" si="26"/>
        <v>188</v>
      </c>
      <c r="B201" s="230" t="s">
        <v>69</v>
      </c>
      <c r="C201" s="230" t="s">
        <v>15</v>
      </c>
      <c r="D201" s="230" t="s">
        <v>70</v>
      </c>
      <c r="E201" s="230" t="s">
        <v>16</v>
      </c>
      <c r="F201" s="230" t="s">
        <v>150</v>
      </c>
      <c r="G201" s="244">
        <v>75</v>
      </c>
      <c r="H201" s="244">
        <v>72</v>
      </c>
      <c r="I201" s="312">
        <v>60</v>
      </c>
      <c r="J201" s="335">
        <v>58</v>
      </c>
      <c r="K201" s="340">
        <v>58</v>
      </c>
      <c r="L201" s="314">
        <v>84</v>
      </c>
      <c r="M201" s="344">
        <f t="shared" si="27"/>
        <v>86</v>
      </c>
      <c r="N201" s="314">
        <v>73</v>
      </c>
      <c r="O201" s="249">
        <f t="shared" si="28"/>
        <v>73</v>
      </c>
      <c r="P201" s="249">
        <v>73</v>
      </c>
      <c r="Q201" s="249">
        <v>73</v>
      </c>
      <c r="R201" s="318"/>
      <c r="S201" s="115"/>
      <c r="T201" s="7">
        <f t="shared" si="25"/>
        <v>72.75</v>
      </c>
      <c r="U201" s="101">
        <f t="shared" si="36"/>
        <v>0.25</v>
      </c>
      <c r="V201" s="3"/>
      <c r="W201" s="7">
        <v>75</v>
      </c>
      <c r="X201" s="7">
        <v>72</v>
      </c>
      <c r="Y201" s="7">
        <v>60</v>
      </c>
      <c r="Z201" s="7">
        <v>84</v>
      </c>
      <c r="AA201" s="7">
        <v>73</v>
      </c>
      <c r="AB201" s="7">
        <v>73</v>
      </c>
      <c r="AC201" s="7">
        <v>73</v>
      </c>
      <c r="AD201" s="112">
        <f t="shared" si="29"/>
        <v>0</v>
      </c>
      <c r="AE201" s="112">
        <f t="shared" si="29"/>
        <v>0</v>
      </c>
      <c r="AF201" s="112">
        <f t="shared" si="30"/>
        <v>-2</v>
      </c>
      <c r="AG201" s="112">
        <f t="shared" si="31"/>
        <v>2</v>
      </c>
      <c r="AH201" s="356">
        <f t="shared" si="32"/>
        <v>0</v>
      </c>
      <c r="AI201" s="112">
        <f t="shared" si="32"/>
        <v>0</v>
      </c>
      <c r="AJ201" s="112">
        <f t="shared" si="32"/>
        <v>0</v>
      </c>
      <c r="AK201" s="3"/>
      <c r="AL201" s="334"/>
      <c r="AM201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(наплавки)очнаяКОГПОАУ "Кировский автодорожный техникум"</v>
      </c>
      <c r="AN201" s="337">
        <v>58</v>
      </c>
      <c r="AO201" s="338" t="b">
        <f t="shared" si="34"/>
        <v>0</v>
      </c>
      <c r="AQ201" s="338" t="b">
        <f t="shared" si="35"/>
        <v>1</v>
      </c>
    </row>
    <row r="202" spans="1:43" ht="45" customHeight="1" x14ac:dyDescent="0.25">
      <c r="A202" s="353">
        <f t="shared" si="26"/>
        <v>189</v>
      </c>
      <c r="B202" s="230" t="s">
        <v>69</v>
      </c>
      <c r="C202" s="230" t="s">
        <v>15</v>
      </c>
      <c r="D202" s="230" t="s">
        <v>76</v>
      </c>
      <c r="E202" s="230" t="s">
        <v>16</v>
      </c>
      <c r="F202" s="230" t="s">
        <v>118</v>
      </c>
      <c r="G202" s="244">
        <v>44</v>
      </c>
      <c r="H202" s="244">
        <v>44</v>
      </c>
      <c r="I202" s="312">
        <v>25</v>
      </c>
      <c r="J202" s="335">
        <v>24</v>
      </c>
      <c r="K202" s="340">
        <v>24</v>
      </c>
      <c r="L202" s="314">
        <v>30</v>
      </c>
      <c r="M202" s="344">
        <f t="shared" si="27"/>
        <v>31</v>
      </c>
      <c r="N202" s="314">
        <v>36</v>
      </c>
      <c r="O202" s="249">
        <f t="shared" si="28"/>
        <v>36</v>
      </c>
      <c r="P202" s="249">
        <v>12</v>
      </c>
      <c r="Q202" s="249">
        <v>0</v>
      </c>
      <c r="R202" s="318"/>
      <c r="S202" s="115"/>
      <c r="T202" s="7">
        <f t="shared" si="25"/>
        <v>35.75</v>
      </c>
      <c r="U202" s="101">
        <f t="shared" si="36"/>
        <v>0.25</v>
      </c>
      <c r="V202" s="3"/>
      <c r="W202" s="7">
        <v>44</v>
      </c>
      <c r="X202" s="7">
        <v>44</v>
      </c>
      <c r="Y202" s="7">
        <v>25</v>
      </c>
      <c r="Z202" s="7">
        <v>30</v>
      </c>
      <c r="AA202" s="7">
        <v>36</v>
      </c>
      <c r="AB202" s="7">
        <v>12</v>
      </c>
      <c r="AC202" s="7">
        <v>0</v>
      </c>
      <c r="AD202" s="112">
        <f t="shared" si="29"/>
        <v>0</v>
      </c>
      <c r="AE202" s="112">
        <f t="shared" si="29"/>
        <v>0</v>
      </c>
      <c r="AF202" s="112">
        <f t="shared" si="30"/>
        <v>-1</v>
      </c>
      <c r="AG202" s="112">
        <f t="shared" si="31"/>
        <v>1</v>
      </c>
      <c r="AH202" s="356">
        <f t="shared" si="32"/>
        <v>0</v>
      </c>
      <c r="AI202" s="112">
        <f t="shared" si="32"/>
        <v>0</v>
      </c>
      <c r="AJ202" s="112">
        <f t="shared" si="32"/>
        <v>0</v>
      </c>
      <c r="AK202" s="3"/>
      <c r="AL202" s="334"/>
      <c r="AM202" s="336" t="str">
        <f t="shared" si="33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образование08.01.25 Мастер отделочных строительных и декоративных работ очнаяКОГПОАУ "Колледж промышленности и автомобильного сервиса"</v>
      </c>
      <c r="AN202" s="337">
        <v>24</v>
      </c>
      <c r="AO202" s="338" t="b">
        <f t="shared" si="34"/>
        <v>0</v>
      </c>
      <c r="AQ202" s="338" t="b">
        <f t="shared" si="35"/>
        <v>1</v>
      </c>
    </row>
    <row r="203" spans="1:43" ht="45" customHeight="1" x14ac:dyDescent="0.25">
      <c r="A203" s="353">
        <f t="shared" si="26"/>
        <v>190</v>
      </c>
      <c r="B203" s="230" t="s">
        <v>10</v>
      </c>
      <c r="C203" s="230" t="s">
        <v>11</v>
      </c>
      <c r="D203" s="230" t="s">
        <v>28</v>
      </c>
      <c r="E203" s="230" t="s">
        <v>13</v>
      </c>
      <c r="F203" s="230" t="s">
        <v>138</v>
      </c>
      <c r="G203" s="244">
        <v>101</v>
      </c>
      <c r="H203" s="244">
        <v>98</v>
      </c>
      <c r="I203" s="312">
        <v>82</v>
      </c>
      <c r="J203" s="335">
        <v>82</v>
      </c>
      <c r="K203" s="340">
        <v>82</v>
      </c>
      <c r="L203" s="314">
        <v>95</v>
      </c>
      <c r="M203" s="344">
        <f t="shared" si="27"/>
        <v>95</v>
      </c>
      <c r="N203" s="314">
        <v>94</v>
      </c>
      <c r="O203" s="249">
        <f t="shared" si="28"/>
        <v>94</v>
      </c>
      <c r="P203" s="249">
        <v>88</v>
      </c>
      <c r="Q203" s="249">
        <v>89</v>
      </c>
      <c r="R203" s="318"/>
      <c r="S203" s="115"/>
      <c r="T203" s="7">
        <f t="shared" si="25"/>
        <v>94</v>
      </c>
      <c r="U203" s="101">
        <f t="shared" si="36"/>
        <v>0</v>
      </c>
      <c r="V203" s="3"/>
      <c r="W203" s="7">
        <v>101</v>
      </c>
      <c r="X203" s="7">
        <v>98</v>
      </c>
      <c r="Y203" s="7">
        <v>82</v>
      </c>
      <c r="Z203" s="7">
        <v>95</v>
      </c>
      <c r="AA203" s="7">
        <v>94</v>
      </c>
      <c r="AB203" s="7">
        <v>88</v>
      </c>
      <c r="AC203" s="7">
        <v>89</v>
      </c>
      <c r="AD203" s="112">
        <f t="shared" si="29"/>
        <v>0</v>
      </c>
      <c r="AE203" s="112">
        <f t="shared" si="29"/>
        <v>0</v>
      </c>
      <c r="AF203" s="112">
        <f t="shared" si="30"/>
        <v>0</v>
      </c>
      <c r="AG203" s="112">
        <f t="shared" si="31"/>
        <v>0</v>
      </c>
      <c r="AH203" s="356">
        <f t="shared" si="32"/>
        <v>0</v>
      </c>
      <c r="AI203" s="112">
        <f t="shared" si="32"/>
        <v>0</v>
      </c>
      <c r="AJ203" s="112">
        <f t="shared" si="32"/>
        <v>0</v>
      </c>
      <c r="AK203" s="3"/>
      <c r="AL203" s="334"/>
      <c r="AM203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образование44.02.02 Преподавание в начальных классахзаочнаяКОГПОБУ "Омутнинский колледж педагогики, экономики и права"</v>
      </c>
      <c r="AN203" s="337">
        <v>82</v>
      </c>
      <c r="AO203" s="338" t="b">
        <f t="shared" si="34"/>
        <v>0</v>
      </c>
      <c r="AQ203" s="338" t="b">
        <f t="shared" si="35"/>
        <v>1</v>
      </c>
    </row>
    <row r="204" spans="1:43" ht="45" customHeight="1" x14ac:dyDescent="0.25">
      <c r="A204" s="353">
        <f t="shared" si="26"/>
        <v>191</v>
      </c>
      <c r="B204" s="230" t="s">
        <v>10</v>
      </c>
      <c r="C204" s="230" t="s">
        <v>11</v>
      </c>
      <c r="D204" s="230" t="s">
        <v>28</v>
      </c>
      <c r="E204" s="230" t="s">
        <v>13</v>
      </c>
      <c r="F204" s="230" t="s">
        <v>137</v>
      </c>
      <c r="G204" s="244">
        <v>50</v>
      </c>
      <c r="H204" s="244">
        <v>49</v>
      </c>
      <c r="I204" s="312">
        <v>49</v>
      </c>
      <c r="J204" s="335">
        <v>25</v>
      </c>
      <c r="K204" s="340">
        <v>25</v>
      </c>
      <c r="L204" s="314">
        <v>50</v>
      </c>
      <c r="M204" s="344">
        <f t="shared" si="27"/>
        <v>74</v>
      </c>
      <c r="N204" s="314">
        <v>50</v>
      </c>
      <c r="O204" s="249">
        <f t="shared" si="28"/>
        <v>50</v>
      </c>
      <c r="P204" s="249">
        <v>55</v>
      </c>
      <c r="Q204" s="249">
        <v>64</v>
      </c>
      <c r="R204" s="318"/>
      <c r="S204" s="115"/>
      <c r="T204" s="7">
        <f t="shared" si="25"/>
        <v>49.5</v>
      </c>
      <c r="U204" s="101">
        <f t="shared" si="36"/>
        <v>0.5</v>
      </c>
      <c r="V204" s="3"/>
      <c r="W204" s="7">
        <v>50</v>
      </c>
      <c r="X204" s="7">
        <v>49</v>
      </c>
      <c r="Y204" s="7">
        <v>49</v>
      </c>
      <c r="Z204" s="7">
        <v>50</v>
      </c>
      <c r="AA204" s="7">
        <v>50</v>
      </c>
      <c r="AB204" s="7">
        <v>55</v>
      </c>
      <c r="AC204" s="7">
        <v>64</v>
      </c>
      <c r="AD204" s="112">
        <f t="shared" si="29"/>
        <v>0</v>
      </c>
      <c r="AE204" s="112">
        <f t="shared" si="29"/>
        <v>0</v>
      </c>
      <c r="AF204" s="112">
        <f t="shared" si="30"/>
        <v>-24</v>
      </c>
      <c r="AG204" s="112">
        <f t="shared" si="31"/>
        <v>24</v>
      </c>
      <c r="AH204" s="356">
        <f t="shared" si="32"/>
        <v>0</v>
      </c>
      <c r="AI204" s="112">
        <f t="shared" si="32"/>
        <v>0</v>
      </c>
      <c r="AJ204" s="112">
        <f t="shared" si="32"/>
        <v>0</v>
      </c>
      <c r="AK204" s="3"/>
      <c r="AL204" s="334"/>
      <c r="AM204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образование44.02.02 Преподавание в начальных классахзаочнаяКОГПОБУ "Индустриально-педагогический колледж г. Советска"</v>
      </c>
      <c r="AN204" s="337">
        <v>25</v>
      </c>
      <c r="AO204" s="338" t="b">
        <f t="shared" si="34"/>
        <v>0</v>
      </c>
      <c r="AQ204" s="338" t="b">
        <f t="shared" si="35"/>
        <v>1</v>
      </c>
    </row>
    <row r="205" spans="1:43" ht="45" customHeight="1" x14ac:dyDescent="0.25">
      <c r="A205" s="353">
        <f t="shared" si="26"/>
        <v>192</v>
      </c>
      <c r="B205" s="230" t="s">
        <v>10</v>
      </c>
      <c r="C205" s="230" t="s">
        <v>11</v>
      </c>
      <c r="D205" s="230" t="s">
        <v>28</v>
      </c>
      <c r="E205" s="230" t="s">
        <v>16</v>
      </c>
      <c r="F205" s="230" t="s">
        <v>135</v>
      </c>
      <c r="G205" s="244">
        <v>58</v>
      </c>
      <c r="H205" s="244">
        <v>57</v>
      </c>
      <c r="I205" s="312">
        <v>57</v>
      </c>
      <c r="J205" s="335">
        <v>57</v>
      </c>
      <c r="K205" s="340">
        <v>57</v>
      </c>
      <c r="L205" s="314">
        <v>72</v>
      </c>
      <c r="M205" s="344">
        <f t="shared" si="27"/>
        <v>72</v>
      </c>
      <c r="N205" s="314">
        <v>61</v>
      </c>
      <c r="O205" s="249">
        <f t="shared" si="28"/>
        <v>61</v>
      </c>
      <c r="P205" s="249">
        <v>61</v>
      </c>
      <c r="Q205" s="249">
        <v>61</v>
      </c>
      <c r="R205" s="318"/>
      <c r="S205" s="115"/>
      <c r="T205" s="7">
        <f t="shared" si="25"/>
        <v>61</v>
      </c>
      <c r="U205" s="101">
        <f t="shared" si="36"/>
        <v>0</v>
      </c>
      <c r="V205" s="3"/>
      <c r="W205" s="7">
        <v>58</v>
      </c>
      <c r="X205" s="7">
        <v>57</v>
      </c>
      <c r="Y205" s="7">
        <v>57</v>
      </c>
      <c r="Z205" s="7">
        <v>72</v>
      </c>
      <c r="AA205" s="7">
        <v>61</v>
      </c>
      <c r="AB205" s="7">
        <v>61</v>
      </c>
      <c r="AC205" s="7">
        <v>61</v>
      </c>
      <c r="AD205" s="112">
        <f t="shared" si="29"/>
        <v>0</v>
      </c>
      <c r="AE205" s="112">
        <f t="shared" si="29"/>
        <v>0</v>
      </c>
      <c r="AF205" s="112">
        <f t="shared" si="30"/>
        <v>0</v>
      </c>
      <c r="AG205" s="112">
        <f t="shared" si="31"/>
        <v>0</v>
      </c>
      <c r="AH205" s="356">
        <f t="shared" si="32"/>
        <v>0</v>
      </c>
      <c r="AI205" s="112">
        <f t="shared" si="32"/>
        <v>0</v>
      </c>
      <c r="AJ205" s="112">
        <f t="shared" si="32"/>
        <v>0</v>
      </c>
      <c r="AK205" s="3"/>
      <c r="AL205" s="334"/>
      <c r="AM205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образование44.02.02 Преподавание в начальных классахочнаяКОГПОБУ "Кировский педагогический колледж"</v>
      </c>
      <c r="AN205" s="337">
        <v>57</v>
      </c>
      <c r="AO205" s="338" t="b">
        <f t="shared" si="34"/>
        <v>0</v>
      </c>
      <c r="AQ205" s="338" t="b">
        <f t="shared" si="35"/>
        <v>1</v>
      </c>
    </row>
    <row r="206" spans="1:43" ht="45" customHeight="1" x14ac:dyDescent="0.25">
      <c r="A206" s="353">
        <f t="shared" si="26"/>
        <v>193</v>
      </c>
      <c r="B206" s="230" t="s">
        <v>10</v>
      </c>
      <c r="C206" s="230" t="s">
        <v>11</v>
      </c>
      <c r="D206" s="230" t="s">
        <v>51</v>
      </c>
      <c r="E206" s="230" t="s">
        <v>13</v>
      </c>
      <c r="F206" s="230" t="s">
        <v>138</v>
      </c>
      <c r="G206" s="244">
        <v>35</v>
      </c>
      <c r="H206" s="244">
        <v>35</v>
      </c>
      <c r="I206" s="312">
        <v>27</v>
      </c>
      <c r="J206" s="335">
        <v>27</v>
      </c>
      <c r="K206" s="340">
        <v>27</v>
      </c>
      <c r="L206" s="314">
        <v>37</v>
      </c>
      <c r="M206" s="344">
        <f t="shared" si="27"/>
        <v>37</v>
      </c>
      <c r="N206" s="314">
        <v>34</v>
      </c>
      <c r="O206" s="249">
        <f t="shared" si="28"/>
        <v>34</v>
      </c>
      <c r="P206" s="249">
        <v>39</v>
      </c>
      <c r="Q206" s="249">
        <v>43</v>
      </c>
      <c r="R206" s="318"/>
      <c r="S206" s="115"/>
      <c r="T206" s="7">
        <f t="shared" ref="T206:T269" si="37">(G206+H206+K206+M206)/4</f>
        <v>33.5</v>
      </c>
      <c r="U206" s="101">
        <f t="shared" si="36"/>
        <v>0.5</v>
      </c>
      <c r="V206" s="3"/>
      <c r="W206" s="7">
        <v>35</v>
      </c>
      <c r="X206" s="7">
        <v>35</v>
      </c>
      <c r="Y206" s="7">
        <v>27</v>
      </c>
      <c r="Z206" s="7">
        <v>37</v>
      </c>
      <c r="AA206" s="7">
        <v>34</v>
      </c>
      <c r="AB206" s="7">
        <v>39</v>
      </c>
      <c r="AC206" s="7">
        <v>43</v>
      </c>
      <c r="AD206" s="112">
        <f t="shared" si="29"/>
        <v>0</v>
      </c>
      <c r="AE206" s="112">
        <f t="shared" si="29"/>
        <v>0</v>
      </c>
      <c r="AF206" s="112">
        <f t="shared" si="30"/>
        <v>0</v>
      </c>
      <c r="AG206" s="112">
        <f t="shared" si="31"/>
        <v>0</v>
      </c>
      <c r="AH206" s="356">
        <f t="shared" si="32"/>
        <v>0</v>
      </c>
      <c r="AI206" s="112">
        <f t="shared" si="32"/>
        <v>0</v>
      </c>
      <c r="AJ206" s="112">
        <f t="shared" si="32"/>
        <v>0</v>
      </c>
      <c r="AK206" s="3"/>
      <c r="AL206" s="334"/>
      <c r="AM206" s="336" t="str">
        <f t="shared" si="33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образование49.02.01 Физическая культуразаочнаяКОГПОБУ "Омутнинский колледж педагогики, экономики и права"</v>
      </c>
      <c r="AN206" s="337">
        <v>27</v>
      </c>
      <c r="AO206" s="338" t="b">
        <f t="shared" si="34"/>
        <v>0</v>
      </c>
      <c r="AQ206" s="338" t="b">
        <f t="shared" si="35"/>
        <v>1</v>
      </c>
    </row>
    <row r="207" spans="1:43" ht="45" customHeight="1" x14ac:dyDescent="0.25">
      <c r="A207" s="353">
        <f t="shared" ref="A207:A270" si="38">ROW(A207)-13</f>
        <v>194</v>
      </c>
      <c r="B207" s="230" t="s">
        <v>10</v>
      </c>
      <c r="C207" s="230" t="s">
        <v>11</v>
      </c>
      <c r="D207" s="230" t="s">
        <v>51</v>
      </c>
      <c r="E207" s="230" t="s">
        <v>13</v>
      </c>
      <c r="F207" s="230" t="s">
        <v>136</v>
      </c>
      <c r="G207" s="244">
        <v>102</v>
      </c>
      <c r="H207" s="244">
        <v>89</v>
      </c>
      <c r="I207" s="312">
        <v>93</v>
      </c>
      <c r="J207" s="335">
        <v>88</v>
      </c>
      <c r="K207" s="340">
        <v>88</v>
      </c>
      <c r="L207" s="314">
        <v>112</v>
      </c>
      <c r="M207" s="344">
        <f t="shared" ref="M207:M270" si="39">ROUND((G207+H207+I207+L207)-(G207+H207+K207),1)</f>
        <v>117</v>
      </c>
      <c r="N207" s="314">
        <v>99</v>
      </c>
      <c r="O207" s="249">
        <f t="shared" ref="O207:O270" si="40">ROUND((G207+H207+K207+M207)/4,0)</f>
        <v>99</v>
      </c>
      <c r="P207" s="249">
        <v>99</v>
      </c>
      <c r="Q207" s="249">
        <v>99</v>
      </c>
      <c r="R207" s="318"/>
      <c r="S207" s="115"/>
      <c r="T207" s="7">
        <f t="shared" si="37"/>
        <v>99</v>
      </c>
      <c r="U207" s="101">
        <f t="shared" si="36"/>
        <v>0</v>
      </c>
      <c r="V207" s="3"/>
      <c r="W207" s="7">
        <v>102</v>
      </c>
      <c r="X207" s="7">
        <v>89</v>
      </c>
      <c r="Y207" s="7">
        <v>93</v>
      </c>
      <c r="Z207" s="7">
        <v>112</v>
      </c>
      <c r="AA207" s="7">
        <v>99</v>
      </c>
      <c r="AB207" s="7">
        <v>99</v>
      </c>
      <c r="AC207" s="7">
        <v>99</v>
      </c>
      <c r="AD207" s="112">
        <f t="shared" ref="AD207:AE270" si="41">G207-W207</f>
        <v>0</v>
      </c>
      <c r="AE207" s="112">
        <f t="shared" si="41"/>
        <v>0</v>
      </c>
      <c r="AF207" s="112">
        <f t="shared" ref="AF207:AF270" si="42">K207-Y207</f>
        <v>-5</v>
      </c>
      <c r="AG207" s="112">
        <f t="shared" ref="AG207:AG270" si="43">M207-Z207</f>
        <v>5</v>
      </c>
      <c r="AH207" s="356">
        <f t="shared" ref="AH207:AJ270" si="44">O207-AA207</f>
        <v>0</v>
      </c>
      <c r="AI207" s="112">
        <f t="shared" si="44"/>
        <v>0</v>
      </c>
      <c r="AJ207" s="112">
        <f t="shared" si="44"/>
        <v>0</v>
      </c>
      <c r="AK207" s="3"/>
      <c r="AL207" s="334"/>
      <c r="AM207" s="336" t="str">
        <f t="shared" ref="AM207:AM270" si="45">CONCATENATE(B207,C207,D207,E207,F207)</f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образование49.02.01 Физическая культуразаочнаяКОГПОАУ "Орловский колледж педагогики и профессиональных технологий"</v>
      </c>
      <c r="AN207" s="337">
        <v>88</v>
      </c>
      <c r="AO207" s="338" t="b">
        <f t="shared" ref="AO207:AO270" si="46">AL207=AM207</f>
        <v>0</v>
      </c>
      <c r="AQ207" s="338" t="b">
        <f t="shared" ref="AQ207:AQ270" si="47">AN207=J207</f>
        <v>1</v>
      </c>
    </row>
    <row r="208" spans="1:43" ht="45" customHeight="1" x14ac:dyDescent="0.25">
      <c r="A208" s="353">
        <f t="shared" si="38"/>
        <v>195</v>
      </c>
      <c r="B208" s="230" t="s">
        <v>10</v>
      </c>
      <c r="C208" s="230" t="s">
        <v>11</v>
      </c>
      <c r="D208" s="230" t="s">
        <v>51</v>
      </c>
      <c r="E208" s="230" t="s">
        <v>13</v>
      </c>
      <c r="F208" s="230" t="s">
        <v>137</v>
      </c>
      <c r="G208" s="244">
        <v>12</v>
      </c>
      <c r="H208" s="244">
        <v>11</v>
      </c>
      <c r="I208" s="312">
        <v>11</v>
      </c>
      <c r="J208" s="335">
        <v>15</v>
      </c>
      <c r="K208" s="340">
        <v>15</v>
      </c>
      <c r="L208" s="314">
        <v>10</v>
      </c>
      <c r="M208" s="344">
        <f t="shared" si="39"/>
        <v>6</v>
      </c>
      <c r="N208" s="314">
        <v>11</v>
      </c>
      <c r="O208" s="249">
        <f t="shared" si="40"/>
        <v>11</v>
      </c>
      <c r="P208" s="249">
        <v>26</v>
      </c>
      <c r="Q208" s="249">
        <v>41</v>
      </c>
      <c r="R208" s="318"/>
      <c r="S208" s="115"/>
      <c r="T208" s="7">
        <f t="shared" si="37"/>
        <v>11</v>
      </c>
      <c r="U208" s="101">
        <f t="shared" si="36"/>
        <v>0</v>
      </c>
      <c r="V208" s="3"/>
      <c r="W208" s="7">
        <v>12</v>
      </c>
      <c r="X208" s="7">
        <v>11</v>
      </c>
      <c r="Y208" s="7">
        <v>11</v>
      </c>
      <c r="Z208" s="7">
        <v>10</v>
      </c>
      <c r="AA208" s="7">
        <v>11</v>
      </c>
      <c r="AB208" s="7">
        <v>26</v>
      </c>
      <c r="AC208" s="7">
        <v>41</v>
      </c>
      <c r="AD208" s="112">
        <f t="shared" si="41"/>
        <v>0</v>
      </c>
      <c r="AE208" s="112">
        <f t="shared" si="41"/>
        <v>0</v>
      </c>
      <c r="AF208" s="112">
        <f t="shared" si="42"/>
        <v>4</v>
      </c>
      <c r="AG208" s="112">
        <f t="shared" si="43"/>
        <v>-4</v>
      </c>
      <c r="AH208" s="356">
        <f t="shared" si="44"/>
        <v>0</v>
      </c>
      <c r="AI208" s="112">
        <f t="shared" si="44"/>
        <v>0</v>
      </c>
      <c r="AJ208" s="112">
        <f t="shared" si="44"/>
        <v>0</v>
      </c>
      <c r="AK208" s="3"/>
      <c r="AL208" s="334"/>
      <c r="AM208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образование49.02.01 Физическая культуразаочнаяКОГПОБУ "Индустриально-педагогический колледж г. Советска"</v>
      </c>
      <c r="AN208" s="337">
        <v>15</v>
      </c>
      <c r="AO208" s="338" t="b">
        <f t="shared" si="46"/>
        <v>0</v>
      </c>
      <c r="AQ208" s="338" t="b">
        <f t="shared" si="47"/>
        <v>1</v>
      </c>
    </row>
    <row r="209" spans="1:43" ht="45" customHeight="1" x14ac:dyDescent="0.25">
      <c r="A209" s="353">
        <f t="shared" si="38"/>
        <v>196</v>
      </c>
      <c r="B209" s="230" t="s">
        <v>69</v>
      </c>
      <c r="C209" s="230" t="s">
        <v>15</v>
      </c>
      <c r="D209" s="230" t="s">
        <v>77</v>
      </c>
      <c r="E209" s="230" t="s">
        <v>16</v>
      </c>
      <c r="F209" s="230" t="s">
        <v>144</v>
      </c>
      <c r="G209" s="244">
        <v>38</v>
      </c>
      <c r="H209" s="244">
        <v>38</v>
      </c>
      <c r="I209" s="312">
        <v>18</v>
      </c>
      <c r="J209" s="335">
        <v>21</v>
      </c>
      <c r="K209" s="340">
        <v>21</v>
      </c>
      <c r="L209" s="314">
        <v>14</v>
      </c>
      <c r="M209" s="344">
        <f t="shared" si="39"/>
        <v>11</v>
      </c>
      <c r="N209" s="314">
        <v>27</v>
      </c>
      <c r="O209" s="249">
        <f t="shared" si="40"/>
        <v>27</v>
      </c>
      <c r="P209" s="249">
        <v>27</v>
      </c>
      <c r="Q209" s="249">
        <v>27</v>
      </c>
      <c r="R209" s="318"/>
      <c r="S209" s="115"/>
      <c r="T209" s="7">
        <f t="shared" si="37"/>
        <v>27</v>
      </c>
      <c r="U209" s="101">
        <f t="shared" si="36"/>
        <v>0</v>
      </c>
      <c r="V209" s="3"/>
      <c r="W209" s="7">
        <v>38</v>
      </c>
      <c r="X209" s="7">
        <v>38</v>
      </c>
      <c r="Y209" s="7">
        <v>18</v>
      </c>
      <c r="Z209" s="7">
        <v>14</v>
      </c>
      <c r="AA209" s="7">
        <v>27</v>
      </c>
      <c r="AB209" s="7">
        <v>27</v>
      </c>
      <c r="AC209" s="7">
        <v>27</v>
      </c>
      <c r="AD209" s="112">
        <f t="shared" si="41"/>
        <v>0</v>
      </c>
      <c r="AE209" s="112">
        <f t="shared" si="41"/>
        <v>0</v>
      </c>
      <c r="AF209" s="112">
        <f t="shared" si="42"/>
        <v>3</v>
      </c>
      <c r="AG209" s="112">
        <f t="shared" si="43"/>
        <v>-3</v>
      </c>
      <c r="AH209" s="356">
        <f t="shared" si="44"/>
        <v>0</v>
      </c>
      <c r="AI209" s="112">
        <f t="shared" si="44"/>
        <v>0</v>
      </c>
      <c r="AJ209" s="112">
        <f t="shared" si="44"/>
        <v>0</v>
      </c>
      <c r="AK209" s="3"/>
      <c r="AL209" s="334"/>
      <c r="AM20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образование08.01.06 Мастер сухого строительстваочнаяКОГПОБУ "Кировский многопрофильный техникум"</v>
      </c>
      <c r="AN209" s="337">
        <v>21</v>
      </c>
      <c r="AO209" s="338" t="b">
        <f t="shared" si="46"/>
        <v>0</v>
      </c>
      <c r="AQ209" s="338" t="b">
        <f t="shared" si="47"/>
        <v>1</v>
      </c>
    </row>
    <row r="210" spans="1:43" ht="45" customHeight="1" x14ac:dyDescent="0.25">
      <c r="A210" s="353">
        <f t="shared" si="38"/>
        <v>197</v>
      </c>
      <c r="B210" s="230" t="s">
        <v>10</v>
      </c>
      <c r="C210" s="230" t="s">
        <v>15</v>
      </c>
      <c r="D210" s="230" t="s">
        <v>79</v>
      </c>
      <c r="E210" s="230" t="s">
        <v>16</v>
      </c>
      <c r="F210" s="230" t="s">
        <v>144</v>
      </c>
      <c r="G210" s="244">
        <v>41</v>
      </c>
      <c r="H210" s="244">
        <v>39</v>
      </c>
      <c r="I210" s="312">
        <v>38</v>
      </c>
      <c r="J210" s="335">
        <v>17</v>
      </c>
      <c r="K210" s="340">
        <v>17</v>
      </c>
      <c r="L210" s="314">
        <v>49</v>
      </c>
      <c r="M210" s="344">
        <f t="shared" si="39"/>
        <v>70</v>
      </c>
      <c r="N210" s="314">
        <v>42</v>
      </c>
      <c r="O210" s="249">
        <f t="shared" si="40"/>
        <v>42</v>
      </c>
      <c r="P210" s="249">
        <v>42</v>
      </c>
      <c r="Q210" s="249">
        <v>42</v>
      </c>
      <c r="R210" s="318"/>
      <c r="S210" s="115"/>
      <c r="T210" s="7">
        <f t="shared" si="37"/>
        <v>41.75</v>
      </c>
      <c r="U210" s="101">
        <f t="shared" si="36"/>
        <v>0.25</v>
      </c>
      <c r="V210" s="3"/>
      <c r="W210" s="7">
        <v>41</v>
      </c>
      <c r="X210" s="7">
        <v>39</v>
      </c>
      <c r="Y210" s="7">
        <v>38</v>
      </c>
      <c r="Z210" s="7">
        <v>49</v>
      </c>
      <c r="AA210" s="7">
        <v>42</v>
      </c>
      <c r="AB210" s="7">
        <v>42</v>
      </c>
      <c r="AC210" s="7">
        <v>42</v>
      </c>
      <c r="AD210" s="112">
        <f t="shared" si="41"/>
        <v>0</v>
      </c>
      <c r="AE210" s="112">
        <f t="shared" si="41"/>
        <v>0</v>
      </c>
      <c r="AF210" s="112">
        <f t="shared" si="42"/>
        <v>-21</v>
      </c>
      <c r="AG210" s="112">
        <f t="shared" si="43"/>
        <v>21</v>
      </c>
      <c r="AH210" s="356">
        <f t="shared" si="44"/>
        <v>0</v>
      </c>
      <c r="AI210" s="112">
        <f t="shared" si="44"/>
        <v>0</v>
      </c>
      <c r="AJ210" s="112">
        <f t="shared" si="44"/>
        <v>0</v>
      </c>
      <c r="AK210" s="3"/>
      <c r="AL210" s="334"/>
      <c r="AM210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делоочнаяКОГПОБУ "Кировский многопрофильный техникум"</v>
      </c>
      <c r="AN210" s="337">
        <v>17</v>
      </c>
      <c r="AO210" s="338" t="b">
        <f t="shared" si="46"/>
        <v>0</v>
      </c>
      <c r="AQ210" s="338" t="b">
        <f t="shared" si="47"/>
        <v>1</v>
      </c>
    </row>
    <row r="211" spans="1:43" ht="45" customHeight="1" x14ac:dyDescent="0.25">
      <c r="A211" s="353">
        <f t="shared" si="38"/>
        <v>198</v>
      </c>
      <c r="B211" s="230" t="s">
        <v>69</v>
      </c>
      <c r="C211" s="230" t="s">
        <v>15</v>
      </c>
      <c r="D211" s="230" t="s">
        <v>221</v>
      </c>
      <c r="E211" s="230" t="s">
        <v>16</v>
      </c>
      <c r="F211" s="230" t="s">
        <v>125</v>
      </c>
      <c r="G211" s="244">
        <v>0</v>
      </c>
      <c r="H211" s="244">
        <v>0</v>
      </c>
      <c r="I211" s="312">
        <v>7</v>
      </c>
      <c r="J211" s="335">
        <v>7</v>
      </c>
      <c r="K211" s="340">
        <v>7</v>
      </c>
      <c r="L211" s="314">
        <v>22</v>
      </c>
      <c r="M211" s="344">
        <f t="shared" si="39"/>
        <v>22</v>
      </c>
      <c r="N211" s="314">
        <v>7</v>
      </c>
      <c r="O211" s="249">
        <f t="shared" si="40"/>
        <v>7</v>
      </c>
      <c r="P211" s="249">
        <v>7</v>
      </c>
      <c r="Q211" s="249">
        <v>7</v>
      </c>
      <c r="R211" s="318"/>
      <c r="S211" s="115"/>
      <c r="T211" s="7">
        <f t="shared" si="37"/>
        <v>7.25</v>
      </c>
      <c r="U211" s="101">
        <f t="shared" si="36"/>
        <v>-0.25</v>
      </c>
      <c r="V211" s="3"/>
      <c r="W211" s="7">
        <v>0</v>
      </c>
      <c r="X211" s="7">
        <v>0</v>
      </c>
      <c r="Y211" s="7">
        <v>7</v>
      </c>
      <c r="Z211" s="7">
        <v>22</v>
      </c>
      <c r="AA211" s="7">
        <v>7</v>
      </c>
      <c r="AB211" s="7">
        <v>7</v>
      </c>
      <c r="AC211" s="7">
        <v>7</v>
      </c>
      <c r="AD211" s="112">
        <f t="shared" si="41"/>
        <v>0</v>
      </c>
      <c r="AE211" s="112">
        <f t="shared" si="41"/>
        <v>0</v>
      </c>
      <c r="AF211" s="112">
        <f t="shared" si="42"/>
        <v>0</v>
      </c>
      <c r="AG211" s="112">
        <f t="shared" si="43"/>
        <v>0</v>
      </c>
      <c r="AH211" s="356">
        <f t="shared" si="44"/>
        <v>0</v>
      </c>
      <c r="AI211" s="112">
        <f t="shared" si="44"/>
        <v>0</v>
      </c>
      <c r="AJ211" s="112">
        <f t="shared" si="44"/>
        <v>0</v>
      </c>
      <c r="AK211" s="3"/>
      <c r="AL211" s="334"/>
      <c r="AM211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работочнаяКОГПОБУ "Вятско-Полянский механический техникум"</v>
      </c>
      <c r="AN211" s="337">
        <v>7</v>
      </c>
      <c r="AO211" s="338" t="b">
        <f t="shared" si="46"/>
        <v>0</v>
      </c>
      <c r="AQ211" s="338" t="b">
        <f t="shared" si="47"/>
        <v>1</v>
      </c>
    </row>
    <row r="212" spans="1:43" ht="45" customHeight="1" x14ac:dyDescent="0.25">
      <c r="A212" s="353">
        <f t="shared" si="38"/>
        <v>199</v>
      </c>
      <c r="B212" s="230" t="s">
        <v>69</v>
      </c>
      <c r="C212" s="230" t="s">
        <v>15</v>
      </c>
      <c r="D212" s="230" t="s">
        <v>696</v>
      </c>
      <c r="E212" s="230" t="s">
        <v>16</v>
      </c>
      <c r="F212" s="230" t="s">
        <v>121</v>
      </c>
      <c r="G212" s="244">
        <v>0</v>
      </c>
      <c r="H212" s="244">
        <v>0</v>
      </c>
      <c r="I212" s="312">
        <v>3</v>
      </c>
      <c r="J212" s="335">
        <v>3</v>
      </c>
      <c r="K212" s="340">
        <v>3</v>
      </c>
      <c r="L212" s="314">
        <v>10</v>
      </c>
      <c r="M212" s="344">
        <f t="shared" si="39"/>
        <v>10</v>
      </c>
      <c r="N212" s="314">
        <v>3</v>
      </c>
      <c r="O212" s="249">
        <f t="shared" si="40"/>
        <v>3</v>
      </c>
      <c r="P212" s="249">
        <v>3</v>
      </c>
      <c r="Q212" s="249">
        <v>3</v>
      </c>
      <c r="R212" s="318"/>
      <c r="S212" s="115"/>
      <c r="T212" s="7">
        <f t="shared" si="37"/>
        <v>3.25</v>
      </c>
      <c r="U212" s="101">
        <f t="shared" si="36"/>
        <v>-0.25</v>
      </c>
      <c r="V212" s="3"/>
      <c r="W212" s="7">
        <v>0</v>
      </c>
      <c r="X212" s="7">
        <v>0</v>
      </c>
      <c r="Y212" s="7">
        <v>3</v>
      </c>
      <c r="Z212" s="7">
        <v>10</v>
      </c>
      <c r="AA212" s="7">
        <v>3</v>
      </c>
      <c r="AB212" s="7">
        <v>3</v>
      </c>
      <c r="AC212" s="7">
        <v>3</v>
      </c>
      <c r="AD212" s="112">
        <f t="shared" si="41"/>
        <v>0</v>
      </c>
      <c r="AE212" s="112">
        <f t="shared" si="41"/>
        <v>0</v>
      </c>
      <c r="AF212" s="112">
        <f t="shared" si="42"/>
        <v>0</v>
      </c>
      <c r="AG212" s="112">
        <f t="shared" si="43"/>
        <v>0</v>
      </c>
      <c r="AH212" s="356">
        <f t="shared" si="44"/>
        <v>0</v>
      </c>
      <c r="AI212" s="112">
        <f t="shared" si="44"/>
        <v>0</v>
      </c>
      <c r="AJ212" s="112">
        <f t="shared" si="44"/>
        <v>0</v>
      </c>
      <c r="AK212" s="3"/>
      <c r="AL212" s="334"/>
      <c r="AM21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образование09.01.03 Оператор информационных систем и ресурсовочнаяКОГПОБУ "Вятский автомобильно-промышленный колледж"</v>
      </c>
      <c r="AN212" s="337">
        <v>3</v>
      </c>
      <c r="AO212" s="338" t="b">
        <f t="shared" si="46"/>
        <v>0</v>
      </c>
      <c r="AQ212" s="338" t="b">
        <f t="shared" si="47"/>
        <v>1</v>
      </c>
    </row>
    <row r="213" spans="1:43" ht="56.25" customHeight="1" x14ac:dyDescent="0.25">
      <c r="A213" s="353">
        <f t="shared" si="38"/>
        <v>200</v>
      </c>
      <c r="B213" s="230" t="s">
        <v>69</v>
      </c>
      <c r="C213" s="230" t="s">
        <v>15</v>
      </c>
      <c r="D213" s="230" t="s">
        <v>162</v>
      </c>
      <c r="E213" s="230" t="s">
        <v>16</v>
      </c>
      <c r="F213" s="230" t="s">
        <v>132</v>
      </c>
      <c r="G213" s="244">
        <v>14</v>
      </c>
      <c r="H213" s="244">
        <v>14</v>
      </c>
      <c r="I213" s="312">
        <v>13</v>
      </c>
      <c r="J213" s="335">
        <v>12</v>
      </c>
      <c r="K213" s="340">
        <v>12</v>
      </c>
      <c r="L213" s="314">
        <v>13</v>
      </c>
      <c r="M213" s="344">
        <f t="shared" si="39"/>
        <v>14</v>
      </c>
      <c r="N213" s="314">
        <v>14</v>
      </c>
      <c r="O213" s="249">
        <f t="shared" si="40"/>
        <v>14</v>
      </c>
      <c r="P213" s="249">
        <v>14</v>
      </c>
      <c r="Q213" s="249">
        <v>14</v>
      </c>
      <c r="R213" s="318"/>
      <c r="S213" s="115"/>
      <c r="T213" s="7">
        <f t="shared" si="37"/>
        <v>13.5</v>
      </c>
      <c r="U213" s="101">
        <f t="shared" si="36"/>
        <v>0.5</v>
      </c>
      <c r="V213" s="3"/>
      <c r="W213" s="7">
        <v>14</v>
      </c>
      <c r="X213" s="7">
        <v>14</v>
      </c>
      <c r="Y213" s="7">
        <v>13</v>
      </c>
      <c r="Z213" s="7">
        <v>13</v>
      </c>
      <c r="AA213" s="7">
        <v>14</v>
      </c>
      <c r="AB213" s="7">
        <v>14</v>
      </c>
      <c r="AC213" s="7">
        <v>14</v>
      </c>
      <c r="AD213" s="112">
        <f t="shared" si="41"/>
        <v>0</v>
      </c>
      <c r="AE213" s="112">
        <f t="shared" si="41"/>
        <v>0</v>
      </c>
      <c r="AF213" s="112">
        <f t="shared" si="42"/>
        <v>-1</v>
      </c>
      <c r="AG213" s="112">
        <f t="shared" si="43"/>
        <v>1</v>
      </c>
      <c r="AH213" s="356">
        <f t="shared" si="44"/>
        <v>0</v>
      </c>
      <c r="AI213" s="112">
        <f t="shared" si="44"/>
        <v>0</v>
      </c>
      <c r="AJ213" s="112">
        <f t="shared" si="44"/>
        <v>0</v>
      </c>
      <c r="AK213" s="3"/>
      <c r="AL213" s="334"/>
      <c r="AM213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образование35.01.23 Хозяйка(ин) усадьбыочнаяКОГПОАУ "Нолинский политехнический техникум"</v>
      </c>
      <c r="AN213" s="337">
        <v>12</v>
      </c>
      <c r="AO213" s="338" t="b">
        <f t="shared" si="46"/>
        <v>0</v>
      </c>
      <c r="AQ213" s="338" t="b">
        <f t="shared" si="47"/>
        <v>1</v>
      </c>
    </row>
    <row r="214" spans="1:43" ht="45" customHeight="1" x14ac:dyDescent="0.25">
      <c r="A214" s="353">
        <f t="shared" si="38"/>
        <v>201</v>
      </c>
      <c r="B214" s="230" t="s">
        <v>69</v>
      </c>
      <c r="C214" s="230" t="s">
        <v>15</v>
      </c>
      <c r="D214" s="230" t="s">
        <v>76</v>
      </c>
      <c r="E214" s="230" t="s">
        <v>16</v>
      </c>
      <c r="F214" s="230" t="s">
        <v>132</v>
      </c>
      <c r="G214" s="244">
        <v>25</v>
      </c>
      <c r="H214" s="244">
        <v>25</v>
      </c>
      <c r="I214" s="312">
        <v>15</v>
      </c>
      <c r="J214" s="335">
        <v>15</v>
      </c>
      <c r="K214" s="340">
        <v>15</v>
      </c>
      <c r="L214" s="314">
        <v>15</v>
      </c>
      <c r="M214" s="344">
        <f t="shared" si="39"/>
        <v>15</v>
      </c>
      <c r="N214" s="314">
        <v>20</v>
      </c>
      <c r="O214" s="249">
        <f t="shared" si="40"/>
        <v>20</v>
      </c>
      <c r="P214" s="249">
        <v>20</v>
      </c>
      <c r="Q214" s="249">
        <v>20</v>
      </c>
      <c r="R214" s="318"/>
      <c r="S214" s="115"/>
      <c r="T214" s="7">
        <f t="shared" si="37"/>
        <v>20</v>
      </c>
      <c r="U214" s="101">
        <f t="shared" si="36"/>
        <v>0</v>
      </c>
      <c r="V214" s="3"/>
      <c r="W214" s="7">
        <v>25</v>
      </c>
      <c r="X214" s="7">
        <v>25</v>
      </c>
      <c r="Y214" s="7">
        <v>15</v>
      </c>
      <c r="Z214" s="7">
        <v>15</v>
      </c>
      <c r="AA214" s="7">
        <v>20</v>
      </c>
      <c r="AB214" s="7">
        <v>20</v>
      </c>
      <c r="AC214" s="7">
        <v>20</v>
      </c>
      <c r="AD214" s="112">
        <f t="shared" si="41"/>
        <v>0</v>
      </c>
      <c r="AE214" s="112">
        <f t="shared" si="41"/>
        <v>0</v>
      </c>
      <c r="AF214" s="112">
        <f t="shared" si="42"/>
        <v>0</v>
      </c>
      <c r="AG214" s="112">
        <f t="shared" si="43"/>
        <v>0</v>
      </c>
      <c r="AH214" s="356">
        <f t="shared" si="44"/>
        <v>0</v>
      </c>
      <c r="AI214" s="112">
        <f t="shared" si="44"/>
        <v>0</v>
      </c>
      <c r="AJ214" s="112">
        <f t="shared" si="44"/>
        <v>0</v>
      </c>
      <c r="AK214" s="3"/>
      <c r="AL214" s="334"/>
      <c r="AM214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образование08.01.25 Мастер отделочных строительных и декоративных работ очнаяКОГПОАУ "Нолинский политехнический техникум"</v>
      </c>
      <c r="AN214" s="337">
        <v>15</v>
      </c>
      <c r="AO214" s="338" t="b">
        <f t="shared" si="46"/>
        <v>0</v>
      </c>
      <c r="AQ214" s="338" t="b">
        <f t="shared" si="47"/>
        <v>1</v>
      </c>
    </row>
    <row r="215" spans="1:43" ht="45" customHeight="1" x14ac:dyDescent="0.25">
      <c r="A215" s="353">
        <f t="shared" si="38"/>
        <v>202</v>
      </c>
      <c r="B215" s="230" t="s">
        <v>69</v>
      </c>
      <c r="C215" s="230" t="s">
        <v>15</v>
      </c>
      <c r="D215" s="230" t="s">
        <v>221</v>
      </c>
      <c r="E215" s="230" t="s">
        <v>16</v>
      </c>
      <c r="F215" s="230" t="s">
        <v>132</v>
      </c>
      <c r="G215" s="244">
        <v>15</v>
      </c>
      <c r="H215" s="244">
        <v>15</v>
      </c>
      <c r="I215" s="312">
        <v>17</v>
      </c>
      <c r="J215" s="335">
        <v>19</v>
      </c>
      <c r="K215" s="340">
        <v>19</v>
      </c>
      <c r="L215" s="314">
        <v>24</v>
      </c>
      <c r="M215" s="344">
        <f t="shared" si="39"/>
        <v>22</v>
      </c>
      <c r="N215" s="314">
        <v>18</v>
      </c>
      <c r="O215" s="249">
        <f t="shared" si="40"/>
        <v>18</v>
      </c>
      <c r="P215" s="249">
        <v>18</v>
      </c>
      <c r="Q215" s="249">
        <v>18</v>
      </c>
      <c r="R215" s="318"/>
      <c r="S215" s="115"/>
      <c r="T215" s="7">
        <f t="shared" si="37"/>
        <v>17.75</v>
      </c>
      <c r="U215" s="101">
        <f t="shared" si="36"/>
        <v>0.25</v>
      </c>
      <c r="V215" s="3"/>
      <c r="W215" s="7">
        <v>15</v>
      </c>
      <c r="X215" s="7">
        <v>15</v>
      </c>
      <c r="Y215" s="7">
        <v>17</v>
      </c>
      <c r="Z215" s="7">
        <v>24</v>
      </c>
      <c r="AA215" s="7">
        <v>18</v>
      </c>
      <c r="AB215" s="7">
        <v>18</v>
      </c>
      <c r="AC215" s="7">
        <v>18</v>
      </c>
      <c r="AD215" s="112">
        <f t="shared" si="41"/>
        <v>0</v>
      </c>
      <c r="AE215" s="112">
        <f t="shared" si="41"/>
        <v>0</v>
      </c>
      <c r="AF215" s="112">
        <f t="shared" si="42"/>
        <v>2</v>
      </c>
      <c r="AG215" s="112">
        <f t="shared" si="43"/>
        <v>-2</v>
      </c>
      <c r="AH215" s="356">
        <f t="shared" si="44"/>
        <v>0</v>
      </c>
      <c r="AI215" s="112">
        <f t="shared" si="44"/>
        <v>0</v>
      </c>
      <c r="AJ215" s="112">
        <f t="shared" si="44"/>
        <v>0</v>
      </c>
      <c r="AK215" s="3"/>
      <c r="AL215" s="334"/>
      <c r="AM215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работочнаяКОГПОАУ "Нолинский политехнический техникум"</v>
      </c>
      <c r="AN215" s="337">
        <v>19</v>
      </c>
      <c r="AO215" s="338" t="b">
        <f t="shared" si="46"/>
        <v>0</v>
      </c>
      <c r="AQ215" s="338" t="b">
        <f t="shared" si="47"/>
        <v>1</v>
      </c>
    </row>
    <row r="216" spans="1:43" ht="56.25" customHeight="1" x14ac:dyDescent="0.25">
      <c r="A216" s="353">
        <f t="shared" si="38"/>
        <v>203</v>
      </c>
      <c r="B216" s="230" t="s">
        <v>69</v>
      </c>
      <c r="C216" s="230" t="s">
        <v>15</v>
      </c>
      <c r="D216" s="230" t="s">
        <v>76</v>
      </c>
      <c r="E216" s="230" t="s">
        <v>16</v>
      </c>
      <c r="F216" s="230" t="s">
        <v>144</v>
      </c>
      <c r="G216" s="244">
        <v>79</v>
      </c>
      <c r="H216" s="244">
        <v>78</v>
      </c>
      <c r="I216" s="312">
        <v>19</v>
      </c>
      <c r="J216" s="335">
        <v>22</v>
      </c>
      <c r="K216" s="340">
        <v>22</v>
      </c>
      <c r="L216" s="314">
        <v>17</v>
      </c>
      <c r="M216" s="344">
        <f t="shared" si="39"/>
        <v>14</v>
      </c>
      <c r="N216" s="314">
        <v>48</v>
      </c>
      <c r="O216" s="249">
        <f t="shared" si="40"/>
        <v>48</v>
      </c>
      <c r="P216" s="249">
        <v>48</v>
      </c>
      <c r="Q216" s="249">
        <v>48</v>
      </c>
      <c r="R216" s="318"/>
      <c r="S216" s="115"/>
      <c r="T216" s="7">
        <f t="shared" si="37"/>
        <v>48.25</v>
      </c>
      <c r="U216" s="101">
        <f t="shared" si="36"/>
        <v>-0.25</v>
      </c>
      <c r="V216" s="3"/>
      <c r="W216" s="7">
        <v>79</v>
      </c>
      <c r="X216" s="7">
        <v>78</v>
      </c>
      <c r="Y216" s="7">
        <v>19</v>
      </c>
      <c r="Z216" s="7">
        <v>17</v>
      </c>
      <c r="AA216" s="7">
        <v>48</v>
      </c>
      <c r="AB216" s="7">
        <v>48</v>
      </c>
      <c r="AC216" s="7">
        <v>48</v>
      </c>
      <c r="AD216" s="112">
        <f t="shared" si="41"/>
        <v>0</v>
      </c>
      <c r="AE216" s="112">
        <f t="shared" si="41"/>
        <v>0</v>
      </c>
      <c r="AF216" s="112">
        <f t="shared" si="42"/>
        <v>3</v>
      </c>
      <c r="AG216" s="112">
        <f t="shared" si="43"/>
        <v>-3</v>
      </c>
      <c r="AH216" s="356">
        <f t="shared" si="44"/>
        <v>0</v>
      </c>
      <c r="AI216" s="112">
        <f t="shared" si="44"/>
        <v>0</v>
      </c>
      <c r="AJ216" s="112">
        <f t="shared" si="44"/>
        <v>0</v>
      </c>
      <c r="AK216" s="3"/>
      <c r="AL216" s="334"/>
      <c r="AM21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образование08.01.25 Мастер отделочных строительных и декоративных работ очнаяКОГПОБУ "Кировский многопрофильный техникум"</v>
      </c>
      <c r="AN216" s="337">
        <v>22</v>
      </c>
      <c r="AO216" s="338" t="b">
        <f t="shared" si="46"/>
        <v>0</v>
      </c>
      <c r="AQ216" s="338" t="b">
        <f t="shared" si="47"/>
        <v>1</v>
      </c>
    </row>
    <row r="217" spans="1:43" ht="45" customHeight="1" x14ac:dyDescent="0.25">
      <c r="A217" s="353">
        <f t="shared" si="38"/>
        <v>204</v>
      </c>
      <c r="B217" s="230" t="s">
        <v>69</v>
      </c>
      <c r="C217" s="230" t="s">
        <v>15</v>
      </c>
      <c r="D217" s="230" t="s">
        <v>100</v>
      </c>
      <c r="E217" s="230" t="s">
        <v>16</v>
      </c>
      <c r="F217" s="230" t="s">
        <v>145</v>
      </c>
      <c r="G217" s="244">
        <v>42</v>
      </c>
      <c r="H217" s="244">
        <v>40</v>
      </c>
      <c r="I217" s="312">
        <v>47</v>
      </c>
      <c r="J217" s="335">
        <v>45</v>
      </c>
      <c r="K217" s="340">
        <v>45</v>
      </c>
      <c r="L217" s="314">
        <v>64</v>
      </c>
      <c r="M217" s="344">
        <f t="shared" si="39"/>
        <v>66</v>
      </c>
      <c r="N217" s="314">
        <v>48</v>
      </c>
      <c r="O217" s="249">
        <f t="shared" si="40"/>
        <v>48</v>
      </c>
      <c r="P217" s="249">
        <v>48</v>
      </c>
      <c r="Q217" s="249">
        <v>48</v>
      </c>
      <c r="R217" s="318"/>
      <c r="S217" s="115"/>
      <c r="T217" s="7">
        <f t="shared" si="37"/>
        <v>48.25</v>
      </c>
      <c r="U217" s="101">
        <f t="shared" si="36"/>
        <v>-0.25</v>
      </c>
      <c r="V217" s="3"/>
      <c r="W217" s="7">
        <v>42</v>
      </c>
      <c r="X217" s="7">
        <v>40</v>
      </c>
      <c r="Y217" s="7">
        <v>47</v>
      </c>
      <c r="Z217" s="7">
        <v>64</v>
      </c>
      <c r="AA217" s="7">
        <v>48</v>
      </c>
      <c r="AB217" s="7">
        <v>48</v>
      </c>
      <c r="AC217" s="7">
        <v>48</v>
      </c>
      <c r="AD217" s="112">
        <f t="shared" si="41"/>
        <v>0</v>
      </c>
      <c r="AE217" s="112">
        <f t="shared" si="41"/>
        <v>0</v>
      </c>
      <c r="AF217" s="112">
        <f t="shared" si="42"/>
        <v>-2</v>
      </c>
      <c r="AG217" s="112">
        <f t="shared" si="43"/>
        <v>2</v>
      </c>
      <c r="AH217" s="356">
        <f t="shared" si="44"/>
        <v>0</v>
      </c>
      <c r="AI217" s="112">
        <f t="shared" si="44"/>
        <v>0</v>
      </c>
      <c r="AJ217" s="112">
        <f t="shared" si="44"/>
        <v>0</v>
      </c>
      <c r="AK217" s="3"/>
      <c r="AL217" s="334"/>
      <c r="AM217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кондитерочнаяКОГПОАУ "Яранский технологический техникум"</v>
      </c>
      <c r="AN217" s="337">
        <v>45</v>
      </c>
      <c r="AO217" s="338" t="b">
        <f t="shared" si="46"/>
        <v>0</v>
      </c>
      <c r="AQ217" s="338" t="b">
        <f t="shared" si="47"/>
        <v>1</v>
      </c>
    </row>
    <row r="218" spans="1:43" ht="45" customHeight="1" x14ac:dyDescent="0.25">
      <c r="A218" s="353">
        <f t="shared" si="38"/>
        <v>205</v>
      </c>
      <c r="B218" s="230" t="s">
        <v>69</v>
      </c>
      <c r="C218" s="230" t="s">
        <v>15</v>
      </c>
      <c r="D218" s="230" t="s">
        <v>81</v>
      </c>
      <c r="E218" s="230" t="s">
        <v>16</v>
      </c>
      <c r="F218" s="230" t="s">
        <v>150</v>
      </c>
      <c r="G218" s="244">
        <v>74</v>
      </c>
      <c r="H218" s="244">
        <v>73</v>
      </c>
      <c r="I218" s="312">
        <v>60</v>
      </c>
      <c r="J218" s="335">
        <v>55</v>
      </c>
      <c r="K218" s="340">
        <v>55</v>
      </c>
      <c r="L218" s="314">
        <v>80</v>
      </c>
      <c r="M218" s="344">
        <f t="shared" si="39"/>
        <v>85</v>
      </c>
      <c r="N218" s="314">
        <v>72</v>
      </c>
      <c r="O218" s="249">
        <f t="shared" si="40"/>
        <v>72</v>
      </c>
      <c r="P218" s="249">
        <v>72</v>
      </c>
      <c r="Q218" s="249">
        <v>72</v>
      </c>
      <c r="R218" s="318"/>
      <c r="S218" s="115"/>
      <c r="T218" s="7">
        <f t="shared" si="37"/>
        <v>71.75</v>
      </c>
      <c r="U218" s="101">
        <f t="shared" si="36"/>
        <v>0.25</v>
      </c>
      <c r="V218" s="3"/>
      <c r="W218" s="7">
        <v>74</v>
      </c>
      <c r="X218" s="7">
        <v>73</v>
      </c>
      <c r="Y218" s="7">
        <v>60</v>
      </c>
      <c r="Z218" s="7">
        <v>80</v>
      </c>
      <c r="AA218" s="7">
        <v>72</v>
      </c>
      <c r="AB218" s="7">
        <v>72</v>
      </c>
      <c r="AC218" s="7">
        <v>72</v>
      </c>
      <c r="AD218" s="112">
        <f t="shared" si="41"/>
        <v>0</v>
      </c>
      <c r="AE218" s="112">
        <f t="shared" si="41"/>
        <v>0</v>
      </c>
      <c r="AF218" s="112">
        <f t="shared" si="42"/>
        <v>-5</v>
      </c>
      <c r="AG218" s="112">
        <f t="shared" si="43"/>
        <v>5</v>
      </c>
      <c r="AH218" s="356">
        <f t="shared" si="44"/>
        <v>0</v>
      </c>
      <c r="AI218" s="112">
        <f t="shared" si="44"/>
        <v>0</v>
      </c>
      <c r="AJ218" s="112">
        <f t="shared" si="44"/>
        <v>0</v>
      </c>
      <c r="AK218" s="3"/>
      <c r="AL218" s="334"/>
      <c r="AM21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образование23.01.06 Машинист дорожных и строительных машиночнаяКОГПОАУ "Кировский автодорожный техникум"</v>
      </c>
      <c r="AN218" s="337">
        <v>55</v>
      </c>
      <c r="AO218" s="338" t="b">
        <f t="shared" si="46"/>
        <v>0</v>
      </c>
      <c r="AQ218" s="338" t="b">
        <f t="shared" si="47"/>
        <v>1</v>
      </c>
    </row>
    <row r="219" spans="1:43" ht="45" customHeight="1" x14ac:dyDescent="0.25">
      <c r="A219" s="353">
        <f t="shared" si="38"/>
        <v>206</v>
      </c>
      <c r="B219" s="230" t="s">
        <v>69</v>
      </c>
      <c r="C219" s="230" t="s">
        <v>15</v>
      </c>
      <c r="D219" s="230" t="s">
        <v>100</v>
      </c>
      <c r="E219" s="230" t="s">
        <v>16</v>
      </c>
      <c r="F219" s="230" t="s">
        <v>147</v>
      </c>
      <c r="G219" s="244">
        <v>0</v>
      </c>
      <c r="H219" s="244">
        <v>0</v>
      </c>
      <c r="I219" s="312">
        <v>8</v>
      </c>
      <c r="J219" s="335">
        <v>6</v>
      </c>
      <c r="K219" s="340">
        <v>6</v>
      </c>
      <c r="L219" s="314">
        <v>25</v>
      </c>
      <c r="M219" s="344">
        <f t="shared" si="39"/>
        <v>27</v>
      </c>
      <c r="N219" s="314">
        <v>8</v>
      </c>
      <c r="O219" s="249">
        <f t="shared" si="40"/>
        <v>8</v>
      </c>
      <c r="P219" s="249">
        <v>33</v>
      </c>
      <c r="Q219" s="249">
        <v>58</v>
      </c>
      <c r="R219" s="318"/>
      <c r="S219" s="115"/>
      <c r="T219" s="7">
        <f t="shared" si="37"/>
        <v>8.25</v>
      </c>
      <c r="U219" s="101">
        <f t="shared" si="36"/>
        <v>-0.25</v>
      </c>
      <c r="V219" s="3"/>
      <c r="W219" s="7">
        <v>0</v>
      </c>
      <c r="X219" s="7">
        <v>0</v>
      </c>
      <c r="Y219" s="7">
        <v>8</v>
      </c>
      <c r="Z219" s="7">
        <v>25</v>
      </c>
      <c r="AA219" s="7">
        <v>8</v>
      </c>
      <c r="AB219" s="7">
        <v>33</v>
      </c>
      <c r="AC219" s="7">
        <v>58</v>
      </c>
      <c r="AD219" s="112">
        <f t="shared" si="41"/>
        <v>0</v>
      </c>
      <c r="AE219" s="112">
        <f t="shared" si="41"/>
        <v>0</v>
      </c>
      <c r="AF219" s="112">
        <f t="shared" si="42"/>
        <v>-2</v>
      </c>
      <c r="AG219" s="112">
        <f t="shared" si="43"/>
        <v>2</v>
      </c>
      <c r="AH219" s="356">
        <f t="shared" si="44"/>
        <v>0</v>
      </c>
      <c r="AI219" s="112">
        <f t="shared" si="44"/>
        <v>0</v>
      </c>
      <c r="AJ219" s="112">
        <f t="shared" si="44"/>
        <v>0</v>
      </c>
      <c r="AK219" s="3"/>
      <c r="AL219" s="334"/>
      <c r="AM21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кондитерочнаяКОГПОБУ "Санчурский социально-экономический техникум"</v>
      </c>
      <c r="AN219" s="337">
        <v>6</v>
      </c>
      <c r="AO219" s="338" t="b">
        <f t="shared" si="46"/>
        <v>0</v>
      </c>
      <c r="AQ219" s="338" t="b">
        <f t="shared" si="47"/>
        <v>1</v>
      </c>
    </row>
    <row r="220" spans="1:43" ht="45" customHeight="1" x14ac:dyDescent="0.25">
      <c r="A220" s="353">
        <f t="shared" si="38"/>
        <v>207</v>
      </c>
      <c r="B220" s="230" t="s">
        <v>69</v>
      </c>
      <c r="C220" s="230" t="s">
        <v>15</v>
      </c>
      <c r="D220" s="230" t="s">
        <v>222</v>
      </c>
      <c r="E220" s="230" t="s">
        <v>16</v>
      </c>
      <c r="F220" s="230" t="s">
        <v>141</v>
      </c>
      <c r="G220" s="244">
        <v>16</v>
      </c>
      <c r="H220" s="244">
        <v>17</v>
      </c>
      <c r="I220" s="312">
        <v>15</v>
      </c>
      <c r="J220" s="335">
        <v>0</v>
      </c>
      <c r="K220" s="340">
        <v>15</v>
      </c>
      <c r="L220" s="314">
        <v>12</v>
      </c>
      <c r="M220" s="344">
        <f t="shared" si="39"/>
        <v>12</v>
      </c>
      <c r="N220" s="314">
        <v>15</v>
      </c>
      <c r="O220" s="249">
        <f t="shared" si="40"/>
        <v>15</v>
      </c>
      <c r="P220" s="249">
        <v>15</v>
      </c>
      <c r="Q220" s="249">
        <v>15</v>
      </c>
      <c r="R220" s="318"/>
      <c r="S220" s="115"/>
      <c r="T220" s="7">
        <f t="shared" si="37"/>
        <v>15</v>
      </c>
      <c r="U220" s="101">
        <f t="shared" si="36"/>
        <v>0</v>
      </c>
      <c r="V220" s="3"/>
      <c r="W220" s="7">
        <v>16</v>
      </c>
      <c r="X220" s="7">
        <v>17</v>
      </c>
      <c r="Y220" s="7">
        <v>15</v>
      </c>
      <c r="Z220" s="7">
        <v>12</v>
      </c>
      <c r="AA220" s="7">
        <v>15</v>
      </c>
      <c r="AB220" s="7">
        <v>15</v>
      </c>
      <c r="AC220" s="7">
        <v>15</v>
      </c>
      <c r="AD220" s="112">
        <f t="shared" si="41"/>
        <v>0</v>
      </c>
      <c r="AE220" s="112">
        <f t="shared" si="41"/>
        <v>0</v>
      </c>
      <c r="AF220" s="112">
        <f t="shared" si="42"/>
        <v>0</v>
      </c>
      <c r="AG220" s="112">
        <f t="shared" si="43"/>
        <v>0</v>
      </c>
      <c r="AH220" s="356">
        <f t="shared" si="44"/>
        <v>0</v>
      </c>
      <c r="AI220" s="112">
        <f t="shared" si="44"/>
        <v>0</v>
      </c>
      <c r="AJ220" s="112">
        <f t="shared" si="44"/>
        <v>0</v>
      </c>
      <c r="AK220" s="3"/>
      <c r="AL220" s="334"/>
      <c r="AM220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образование08.01.29 Мастер по ремонту и обслуживанию инженерных систем жилищно-коммунального хозяйстваочнаяКОГПОАУ "Вятский торгово-промышленный техникум"</v>
      </c>
      <c r="AN220" s="337">
        <v>0</v>
      </c>
      <c r="AO220" s="338" t="b">
        <f t="shared" si="46"/>
        <v>0</v>
      </c>
      <c r="AQ220" s="338" t="b">
        <f t="shared" si="47"/>
        <v>1</v>
      </c>
    </row>
    <row r="221" spans="1:43" ht="45" customHeight="1" x14ac:dyDescent="0.25">
      <c r="A221" s="353">
        <f t="shared" si="38"/>
        <v>208</v>
      </c>
      <c r="B221" s="230" t="s">
        <v>69</v>
      </c>
      <c r="C221" s="230" t="s">
        <v>15</v>
      </c>
      <c r="D221" s="230" t="s">
        <v>82</v>
      </c>
      <c r="E221" s="230" t="s">
        <v>16</v>
      </c>
      <c r="F221" s="230" t="s">
        <v>141</v>
      </c>
      <c r="G221" s="244">
        <v>14</v>
      </c>
      <c r="H221" s="244">
        <v>15</v>
      </c>
      <c r="I221" s="312">
        <v>13</v>
      </c>
      <c r="J221" s="335">
        <v>16</v>
      </c>
      <c r="K221" s="340">
        <v>16</v>
      </c>
      <c r="L221" s="314">
        <v>10</v>
      </c>
      <c r="M221" s="344">
        <f t="shared" si="39"/>
        <v>7</v>
      </c>
      <c r="N221" s="314">
        <v>13</v>
      </c>
      <c r="O221" s="249">
        <f t="shared" si="40"/>
        <v>13</v>
      </c>
      <c r="P221" s="249">
        <v>13</v>
      </c>
      <c r="Q221" s="249">
        <v>13</v>
      </c>
      <c r="R221" s="318"/>
      <c r="S221" s="115"/>
      <c r="T221" s="7">
        <f t="shared" si="37"/>
        <v>13</v>
      </c>
      <c r="U221" s="101">
        <f t="shared" si="36"/>
        <v>0</v>
      </c>
      <c r="V221" s="3"/>
      <c r="W221" s="7">
        <v>14</v>
      </c>
      <c r="X221" s="7">
        <v>15</v>
      </c>
      <c r="Y221" s="7">
        <v>13</v>
      </c>
      <c r="Z221" s="7">
        <v>10</v>
      </c>
      <c r="AA221" s="7">
        <v>13</v>
      </c>
      <c r="AB221" s="7">
        <v>13</v>
      </c>
      <c r="AC221" s="7">
        <v>13</v>
      </c>
      <c r="AD221" s="112">
        <f t="shared" si="41"/>
        <v>0</v>
      </c>
      <c r="AE221" s="112">
        <f t="shared" si="41"/>
        <v>0</v>
      </c>
      <c r="AF221" s="112">
        <f t="shared" si="42"/>
        <v>3</v>
      </c>
      <c r="AG221" s="112">
        <f t="shared" si="43"/>
        <v>-3</v>
      </c>
      <c r="AH221" s="356">
        <f t="shared" si="44"/>
        <v>0</v>
      </c>
      <c r="AI221" s="112">
        <f t="shared" si="44"/>
        <v>0</v>
      </c>
      <c r="AJ221" s="112">
        <f t="shared" si="44"/>
        <v>0</v>
      </c>
      <c r="AK221" s="3"/>
      <c r="AL221" s="334"/>
      <c r="AM221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контролер-кассирочнаяКОГПОАУ "Вятский торгово-промышленный техникум"</v>
      </c>
      <c r="AN221" s="337">
        <v>16</v>
      </c>
      <c r="AO221" s="338" t="b">
        <f t="shared" si="46"/>
        <v>0</v>
      </c>
      <c r="AQ221" s="338" t="b">
        <f t="shared" si="47"/>
        <v>1</v>
      </c>
    </row>
    <row r="222" spans="1:43" ht="45" customHeight="1" x14ac:dyDescent="0.25">
      <c r="A222" s="353">
        <f t="shared" si="38"/>
        <v>209</v>
      </c>
      <c r="B222" s="230" t="s">
        <v>69</v>
      </c>
      <c r="C222" s="230" t="s">
        <v>15</v>
      </c>
      <c r="D222" s="230" t="s">
        <v>71</v>
      </c>
      <c r="E222" s="230" t="s">
        <v>16</v>
      </c>
      <c r="F222" s="230" t="s">
        <v>141</v>
      </c>
      <c r="G222" s="244">
        <v>0</v>
      </c>
      <c r="H222" s="244">
        <v>0</v>
      </c>
      <c r="I222" s="312">
        <v>6</v>
      </c>
      <c r="J222" s="335">
        <v>2</v>
      </c>
      <c r="K222" s="340">
        <v>2</v>
      </c>
      <c r="L222" s="314">
        <v>24</v>
      </c>
      <c r="M222" s="344">
        <f t="shared" si="39"/>
        <v>28</v>
      </c>
      <c r="N222" s="314">
        <v>8</v>
      </c>
      <c r="O222" s="249">
        <f t="shared" si="40"/>
        <v>8</v>
      </c>
      <c r="P222" s="249">
        <v>8</v>
      </c>
      <c r="Q222" s="249">
        <v>8</v>
      </c>
      <c r="R222" s="318"/>
      <c r="S222" s="115"/>
      <c r="T222" s="7">
        <f t="shared" si="37"/>
        <v>7.5</v>
      </c>
      <c r="U222" s="101">
        <f t="shared" si="36"/>
        <v>0.5</v>
      </c>
      <c r="V222" s="3"/>
      <c r="W222" s="7">
        <v>0</v>
      </c>
      <c r="X222" s="7">
        <v>0</v>
      </c>
      <c r="Y222" s="7">
        <v>6</v>
      </c>
      <c r="Z222" s="7">
        <v>24</v>
      </c>
      <c r="AA222" s="7">
        <v>8</v>
      </c>
      <c r="AB222" s="7">
        <v>8</v>
      </c>
      <c r="AC222" s="7">
        <v>8</v>
      </c>
      <c r="AD222" s="112">
        <f t="shared" si="41"/>
        <v>0</v>
      </c>
      <c r="AE222" s="112">
        <f t="shared" si="41"/>
        <v>0</v>
      </c>
      <c r="AF222" s="112">
        <f t="shared" si="42"/>
        <v>-4</v>
      </c>
      <c r="AG222" s="112">
        <f t="shared" si="43"/>
        <v>4</v>
      </c>
      <c r="AH222" s="356">
        <f t="shared" si="44"/>
        <v>0</v>
      </c>
      <c r="AI222" s="112">
        <f t="shared" si="44"/>
        <v>0</v>
      </c>
      <c r="AJ222" s="112">
        <f t="shared" si="44"/>
        <v>0</v>
      </c>
      <c r="AK222" s="3"/>
      <c r="AL222" s="334"/>
      <c r="AM22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образование15.01.35 Мастер слесарных работочнаяКОГПОАУ "Вятский торгово-промышленный техникум"</v>
      </c>
      <c r="AN222" s="337">
        <v>2</v>
      </c>
      <c r="AO222" s="338" t="b">
        <f t="shared" si="46"/>
        <v>0</v>
      </c>
      <c r="AQ222" s="338" t="b">
        <f t="shared" si="47"/>
        <v>1</v>
      </c>
    </row>
    <row r="223" spans="1:43" ht="45" customHeight="1" x14ac:dyDescent="0.25">
      <c r="A223" s="353">
        <f t="shared" si="38"/>
        <v>210</v>
      </c>
      <c r="B223" s="230" t="s">
        <v>10</v>
      </c>
      <c r="C223" s="230" t="s">
        <v>15</v>
      </c>
      <c r="D223" s="230" t="s">
        <v>690</v>
      </c>
      <c r="E223" s="230" t="s">
        <v>16</v>
      </c>
      <c r="F223" s="230" t="s">
        <v>141</v>
      </c>
      <c r="G223" s="244">
        <v>0</v>
      </c>
      <c r="H223" s="244">
        <v>0</v>
      </c>
      <c r="I223" s="312">
        <v>6</v>
      </c>
      <c r="J223" s="335">
        <v>5</v>
      </c>
      <c r="K223" s="340">
        <v>5</v>
      </c>
      <c r="L223" s="314">
        <v>24</v>
      </c>
      <c r="M223" s="344">
        <f t="shared" si="39"/>
        <v>25</v>
      </c>
      <c r="N223" s="314">
        <v>8</v>
      </c>
      <c r="O223" s="249">
        <f t="shared" si="40"/>
        <v>8</v>
      </c>
      <c r="P223" s="249">
        <v>8</v>
      </c>
      <c r="Q223" s="249">
        <v>8</v>
      </c>
      <c r="R223" s="318"/>
      <c r="S223" s="115"/>
      <c r="T223" s="7">
        <f t="shared" si="37"/>
        <v>7.5</v>
      </c>
      <c r="U223" s="101">
        <f t="shared" si="36"/>
        <v>0.5</v>
      </c>
      <c r="V223" s="3"/>
      <c r="W223" s="7">
        <v>0</v>
      </c>
      <c r="X223" s="7">
        <v>0</v>
      </c>
      <c r="Y223" s="7">
        <v>6</v>
      </c>
      <c r="Z223" s="7">
        <v>24</v>
      </c>
      <c r="AA223" s="7">
        <v>8</v>
      </c>
      <c r="AB223" s="7">
        <v>8</v>
      </c>
      <c r="AC223" s="7">
        <v>8</v>
      </c>
      <c r="AD223" s="112">
        <f t="shared" si="41"/>
        <v>0</v>
      </c>
      <c r="AE223" s="112">
        <f t="shared" si="41"/>
        <v>0</v>
      </c>
      <c r="AF223" s="112">
        <f t="shared" si="42"/>
        <v>-1</v>
      </c>
      <c r="AG223" s="112">
        <f t="shared" si="43"/>
        <v>1</v>
      </c>
      <c r="AH223" s="356">
        <f t="shared" si="44"/>
        <v>0</v>
      </c>
      <c r="AI223" s="112">
        <f t="shared" si="44"/>
        <v>0</v>
      </c>
      <c r="AJ223" s="112">
        <f t="shared" si="44"/>
        <v>0</v>
      </c>
      <c r="AK223" s="3"/>
      <c r="AL223" s="334"/>
      <c r="AM223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делоочнаяКОГПОАУ "Вятский торгово-промышленный техникум"</v>
      </c>
      <c r="AN223" s="337">
        <v>5</v>
      </c>
      <c r="AO223" s="338" t="b">
        <f t="shared" si="46"/>
        <v>0</v>
      </c>
      <c r="AQ223" s="338" t="b">
        <f t="shared" si="47"/>
        <v>1</v>
      </c>
    </row>
    <row r="224" spans="1:43" ht="45" customHeight="1" x14ac:dyDescent="0.25">
      <c r="A224" s="353">
        <f t="shared" si="38"/>
        <v>211</v>
      </c>
      <c r="B224" s="230" t="s">
        <v>69</v>
      </c>
      <c r="C224" s="230" t="s">
        <v>15</v>
      </c>
      <c r="D224" s="230" t="s">
        <v>82</v>
      </c>
      <c r="E224" s="230" t="s">
        <v>16</v>
      </c>
      <c r="F224" s="230" t="s">
        <v>119</v>
      </c>
      <c r="G224" s="244">
        <v>48</v>
      </c>
      <c r="H224" s="244">
        <v>47</v>
      </c>
      <c r="I224" s="312">
        <v>35</v>
      </c>
      <c r="J224" s="335">
        <v>35</v>
      </c>
      <c r="K224" s="340">
        <v>35</v>
      </c>
      <c r="L224" s="314">
        <v>45</v>
      </c>
      <c r="M224" s="344">
        <f t="shared" si="39"/>
        <v>45</v>
      </c>
      <c r="N224" s="314">
        <v>44</v>
      </c>
      <c r="O224" s="249">
        <f t="shared" si="40"/>
        <v>44</v>
      </c>
      <c r="P224" s="249">
        <v>44</v>
      </c>
      <c r="Q224" s="249">
        <v>44</v>
      </c>
      <c r="R224" s="318"/>
      <c r="S224" s="115"/>
      <c r="T224" s="7">
        <f t="shared" si="37"/>
        <v>43.75</v>
      </c>
      <c r="U224" s="101">
        <f t="shared" si="36"/>
        <v>0.25</v>
      </c>
      <c r="V224" s="3"/>
      <c r="W224" s="7">
        <v>48</v>
      </c>
      <c r="X224" s="7">
        <v>47</v>
      </c>
      <c r="Y224" s="7">
        <v>35</v>
      </c>
      <c r="Z224" s="7">
        <v>45</v>
      </c>
      <c r="AA224" s="7">
        <v>44</v>
      </c>
      <c r="AB224" s="7">
        <v>44</v>
      </c>
      <c r="AC224" s="7">
        <v>44</v>
      </c>
      <c r="AD224" s="112">
        <f t="shared" si="41"/>
        <v>0</v>
      </c>
      <c r="AE224" s="112">
        <f t="shared" si="41"/>
        <v>0</v>
      </c>
      <c r="AF224" s="112">
        <f t="shared" si="42"/>
        <v>0</v>
      </c>
      <c r="AG224" s="112">
        <f t="shared" si="43"/>
        <v>0</v>
      </c>
      <c r="AH224" s="356">
        <f t="shared" si="44"/>
        <v>0</v>
      </c>
      <c r="AI224" s="112">
        <f t="shared" si="44"/>
        <v>0</v>
      </c>
      <c r="AJ224" s="112">
        <f t="shared" si="44"/>
        <v>0</v>
      </c>
      <c r="AK224" s="3"/>
      <c r="AL224" s="334"/>
      <c r="AM224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контролер-кассирочнаяКОГПОБУ "Кировский сельскохозяйственный техникум"</v>
      </c>
      <c r="AN224" s="337">
        <v>35</v>
      </c>
      <c r="AO224" s="338" t="b">
        <f t="shared" si="46"/>
        <v>0</v>
      </c>
      <c r="AQ224" s="338" t="b">
        <f t="shared" si="47"/>
        <v>1</v>
      </c>
    </row>
    <row r="225" spans="1:43" ht="45" customHeight="1" x14ac:dyDescent="0.25">
      <c r="A225" s="353">
        <f t="shared" si="38"/>
        <v>212</v>
      </c>
      <c r="B225" s="230" t="s">
        <v>69</v>
      </c>
      <c r="C225" s="230" t="s">
        <v>15</v>
      </c>
      <c r="D225" s="230" t="s">
        <v>82</v>
      </c>
      <c r="E225" s="230" t="s">
        <v>16</v>
      </c>
      <c r="F225" s="230" t="s">
        <v>144</v>
      </c>
      <c r="G225" s="244">
        <v>16</v>
      </c>
      <c r="H225" s="244">
        <v>15</v>
      </c>
      <c r="I225" s="312">
        <v>16</v>
      </c>
      <c r="J225" s="335">
        <v>14</v>
      </c>
      <c r="K225" s="340">
        <v>14</v>
      </c>
      <c r="L225" s="314">
        <v>17</v>
      </c>
      <c r="M225" s="344">
        <f t="shared" si="39"/>
        <v>19</v>
      </c>
      <c r="N225" s="314">
        <v>16</v>
      </c>
      <c r="O225" s="249">
        <f t="shared" si="40"/>
        <v>16</v>
      </c>
      <c r="P225" s="249">
        <v>16</v>
      </c>
      <c r="Q225" s="249">
        <v>16</v>
      </c>
      <c r="R225" s="318"/>
      <c r="S225" s="115"/>
      <c r="T225" s="7">
        <f t="shared" si="37"/>
        <v>16</v>
      </c>
      <c r="U225" s="101">
        <f t="shared" si="36"/>
        <v>0</v>
      </c>
      <c r="V225" s="3"/>
      <c r="W225" s="7">
        <v>16</v>
      </c>
      <c r="X225" s="7">
        <v>15</v>
      </c>
      <c r="Y225" s="7">
        <v>16</v>
      </c>
      <c r="Z225" s="7">
        <v>17</v>
      </c>
      <c r="AA225" s="7">
        <v>16</v>
      </c>
      <c r="AB225" s="7">
        <v>16</v>
      </c>
      <c r="AC225" s="7">
        <v>16</v>
      </c>
      <c r="AD225" s="112">
        <f t="shared" si="41"/>
        <v>0</v>
      </c>
      <c r="AE225" s="112">
        <f t="shared" si="41"/>
        <v>0</v>
      </c>
      <c r="AF225" s="112">
        <f t="shared" si="42"/>
        <v>-2</v>
      </c>
      <c r="AG225" s="112">
        <f t="shared" si="43"/>
        <v>2</v>
      </c>
      <c r="AH225" s="356">
        <f t="shared" si="44"/>
        <v>0</v>
      </c>
      <c r="AI225" s="112">
        <f t="shared" si="44"/>
        <v>0</v>
      </c>
      <c r="AJ225" s="112">
        <f t="shared" si="44"/>
        <v>0</v>
      </c>
      <c r="AK225" s="3"/>
      <c r="AL225" s="334"/>
      <c r="AM225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контролер-кассирочнаяКОГПОБУ "Кировский многопрофильный техникум"</v>
      </c>
      <c r="AN225" s="337">
        <v>14</v>
      </c>
      <c r="AO225" s="338" t="b">
        <f t="shared" si="46"/>
        <v>0</v>
      </c>
      <c r="AQ225" s="338" t="b">
        <f t="shared" si="47"/>
        <v>1</v>
      </c>
    </row>
    <row r="226" spans="1:43" ht="45" customHeight="1" x14ac:dyDescent="0.25">
      <c r="A226" s="353">
        <f t="shared" si="38"/>
        <v>213</v>
      </c>
      <c r="B226" s="230" t="s">
        <v>69</v>
      </c>
      <c r="C226" s="230" t="s">
        <v>15</v>
      </c>
      <c r="D226" s="230" t="s">
        <v>82</v>
      </c>
      <c r="E226" s="230" t="s">
        <v>16</v>
      </c>
      <c r="F226" s="230" t="s">
        <v>124</v>
      </c>
      <c r="G226" s="244">
        <v>34</v>
      </c>
      <c r="H226" s="244">
        <v>32</v>
      </c>
      <c r="I226" s="312">
        <v>34</v>
      </c>
      <c r="J226" s="335">
        <v>31</v>
      </c>
      <c r="K226" s="340">
        <v>31</v>
      </c>
      <c r="L226" s="314">
        <v>36</v>
      </c>
      <c r="M226" s="344">
        <f t="shared" si="39"/>
        <v>39</v>
      </c>
      <c r="N226" s="314">
        <v>34</v>
      </c>
      <c r="O226" s="249">
        <f t="shared" si="40"/>
        <v>34</v>
      </c>
      <c r="P226" s="249">
        <v>35</v>
      </c>
      <c r="Q226" s="249">
        <v>37</v>
      </c>
      <c r="R226" s="318"/>
      <c r="S226" s="115"/>
      <c r="T226" s="7">
        <f t="shared" si="37"/>
        <v>34</v>
      </c>
      <c r="U226" s="101">
        <f t="shared" si="36"/>
        <v>0</v>
      </c>
      <c r="V226" s="3"/>
      <c r="W226" s="7">
        <v>34</v>
      </c>
      <c r="X226" s="7">
        <v>32</v>
      </c>
      <c r="Y226" s="7">
        <v>34</v>
      </c>
      <c r="Z226" s="7">
        <v>36</v>
      </c>
      <c r="AA226" s="7">
        <v>34</v>
      </c>
      <c r="AB226" s="7">
        <v>35</v>
      </c>
      <c r="AC226" s="7">
        <v>37</v>
      </c>
      <c r="AD226" s="112">
        <f t="shared" si="41"/>
        <v>0</v>
      </c>
      <c r="AE226" s="112">
        <f t="shared" si="41"/>
        <v>0</v>
      </c>
      <c r="AF226" s="112">
        <f t="shared" si="42"/>
        <v>-3</v>
      </c>
      <c r="AG226" s="112">
        <f t="shared" si="43"/>
        <v>3</v>
      </c>
      <c r="AH226" s="356">
        <f t="shared" si="44"/>
        <v>0</v>
      </c>
      <c r="AI226" s="112">
        <f t="shared" si="44"/>
        <v>0</v>
      </c>
      <c r="AJ226" s="112">
        <f t="shared" si="44"/>
        <v>0</v>
      </c>
      <c r="AK226" s="3"/>
      <c r="AL226" s="334"/>
      <c r="AM22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контролер-кассирочнаяКОГПОАУ "Омутнинский политехнический техникум"</v>
      </c>
      <c r="AN226" s="337">
        <v>31</v>
      </c>
      <c r="AO226" s="338" t="b">
        <f t="shared" si="46"/>
        <v>0</v>
      </c>
      <c r="AQ226" s="338" t="b">
        <f t="shared" si="47"/>
        <v>1</v>
      </c>
    </row>
    <row r="227" spans="1:43" ht="45" customHeight="1" x14ac:dyDescent="0.25">
      <c r="A227" s="353">
        <f t="shared" si="38"/>
        <v>214</v>
      </c>
      <c r="B227" s="230" t="s">
        <v>10</v>
      </c>
      <c r="C227" s="230" t="s">
        <v>11</v>
      </c>
      <c r="D227" s="230" t="s">
        <v>47</v>
      </c>
      <c r="E227" s="230" t="s">
        <v>13</v>
      </c>
      <c r="F227" s="230" t="s">
        <v>118</v>
      </c>
      <c r="G227" s="244">
        <v>6</v>
      </c>
      <c r="H227" s="244">
        <v>5</v>
      </c>
      <c r="I227" s="312">
        <v>0</v>
      </c>
      <c r="J227" s="335">
        <v>1</v>
      </c>
      <c r="K227" s="340">
        <v>1</v>
      </c>
      <c r="L227" s="314">
        <v>3</v>
      </c>
      <c r="M227" s="344">
        <f t="shared" si="39"/>
        <v>2</v>
      </c>
      <c r="N227" s="314">
        <v>4</v>
      </c>
      <c r="O227" s="249">
        <f t="shared" si="40"/>
        <v>4</v>
      </c>
      <c r="P227" s="249">
        <v>0</v>
      </c>
      <c r="Q227" s="249">
        <v>0</v>
      </c>
      <c r="R227" s="318"/>
      <c r="S227" s="115"/>
      <c r="T227" s="7">
        <f t="shared" si="37"/>
        <v>3.5</v>
      </c>
      <c r="U227" s="101">
        <f t="shared" si="36"/>
        <v>0.5</v>
      </c>
      <c r="V227" s="3"/>
      <c r="W227" s="7">
        <v>6</v>
      </c>
      <c r="X227" s="7">
        <v>5</v>
      </c>
      <c r="Y227" s="7">
        <v>0</v>
      </c>
      <c r="Z227" s="7">
        <v>3</v>
      </c>
      <c r="AA227" s="7">
        <v>4</v>
      </c>
      <c r="AB227" s="7">
        <v>0</v>
      </c>
      <c r="AC227" s="7">
        <v>0</v>
      </c>
      <c r="AD227" s="112">
        <f t="shared" si="41"/>
        <v>0</v>
      </c>
      <c r="AE227" s="112">
        <f t="shared" si="41"/>
        <v>0</v>
      </c>
      <c r="AF227" s="112">
        <f t="shared" si="42"/>
        <v>1</v>
      </c>
      <c r="AG227" s="112">
        <f t="shared" si="43"/>
        <v>-1</v>
      </c>
      <c r="AH227" s="356">
        <f t="shared" si="44"/>
        <v>0</v>
      </c>
      <c r="AI227" s="112">
        <f t="shared" si="44"/>
        <v>0</v>
      </c>
      <c r="AJ227" s="112">
        <f t="shared" si="44"/>
        <v>0</v>
      </c>
      <c r="AK227" s="3"/>
      <c r="AL227" s="334"/>
      <c r="AM227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образование43.02.08 Сервис домашнего и коммунального хозяйствазаочнаяКОГПОАУ "Колледж промышленности и автомобильного сервиса"</v>
      </c>
      <c r="AN227" s="337">
        <v>1</v>
      </c>
      <c r="AO227" s="338" t="b">
        <f t="shared" si="46"/>
        <v>0</v>
      </c>
      <c r="AQ227" s="338" t="b">
        <f t="shared" si="47"/>
        <v>1</v>
      </c>
    </row>
    <row r="228" spans="1:43" ht="56.25" customHeight="1" x14ac:dyDescent="0.25">
      <c r="A228" s="353">
        <f t="shared" si="38"/>
        <v>215</v>
      </c>
      <c r="B228" s="230" t="s">
        <v>69</v>
      </c>
      <c r="C228" s="230" t="s">
        <v>15</v>
      </c>
      <c r="D228" s="230" t="s">
        <v>94</v>
      </c>
      <c r="E228" s="230" t="s">
        <v>16</v>
      </c>
      <c r="F228" s="230" t="s">
        <v>123</v>
      </c>
      <c r="G228" s="244">
        <v>25</v>
      </c>
      <c r="H228" s="244">
        <v>25</v>
      </c>
      <c r="I228" s="312">
        <v>34</v>
      </c>
      <c r="J228" s="335">
        <v>23</v>
      </c>
      <c r="K228" s="340">
        <v>23</v>
      </c>
      <c r="L228" s="314">
        <v>53</v>
      </c>
      <c r="M228" s="344">
        <f t="shared" si="39"/>
        <v>64</v>
      </c>
      <c r="N228" s="314">
        <v>34</v>
      </c>
      <c r="O228" s="249">
        <f t="shared" si="40"/>
        <v>34</v>
      </c>
      <c r="P228" s="249">
        <v>50</v>
      </c>
      <c r="Q228" s="249">
        <v>75</v>
      </c>
      <c r="R228" s="318"/>
      <c r="S228" s="115"/>
      <c r="T228" s="7">
        <f t="shared" si="37"/>
        <v>34.25</v>
      </c>
      <c r="U228" s="101">
        <f t="shared" si="36"/>
        <v>-0.25</v>
      </c>
      <c r="V228" s="3"/>
      <c r="W228" s="7">
        <v>25</v>
      </c>
      <c r="X228" s="7">
        <v>25</v>
      </c>
      <c r="Y228" s="7">
        <v>34</v>
      </c>
      <c r="Z228" s="7">
        <v>53</v>
      </c>
      <c r="AA228" s="7">
        <v>34</v>
      </c>
      <c r="AB228" s="7">
        <v>50</v>
      </c>
      <c r="AC228" s="7">
        <v>75</v>
      </c>
      <c r="AD228" s="112">
        <f t="shared" si="41"/>
        <v>0</v>
      </c>
      <c r="AE228" s="112">
        <f t="shared" si="41"/>
        <v>0</v>
      </c>
      <c r="AF228" s="112">
        <f t="shared" si="42"/>
        <v>-11</v>
      </c>
      <c r="AG228" s="112">
        <f t="shared" si="43"/>
        <v>11</v>
      </c>
      <c r="AH228" s="356">
        <f t="shared" si="44"/>
        <v>0</v>
      </c>
      <c r="AI228" s="112">
        <f t="shared" si="44"/>
        <v>0</v>
      </c>
      <c r="AJ228" s="112">
        <f t="shared" si="44"/>
        <v>0</v>
      </c>
      <c r="AK228" s="3"/>
      <c r="AL228" s="334"/>
      <c r="AM22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образование15.01.23 Наладчик станков и оборудования в механообработкеочнаяКОГПОБУ "Кировский авиационный техникум"</v>
      </c>
      <c r="AN228" s="337">
        <v>23</v>
      </c>
      <c r="AO228" s="338" t="b">
        <f t="shared" si="46"/>
        <v>0</v>
      </c>
      <c r="AQ228" s="338" t="b">
        <f t="shared" si="47"/>
        <v>1</v>
      </c>
    </row>
    <row r="229" spans="1:43" ht="45" customHeight="1" x14ac:dyDescent="0.25">
      <c r="A229" s="353">
        <f t="shared" si="38"/>
        <v>216</v>
      </c>
      <c r="B229" s="230" t="s">
        <v>69</v>
      </c>
      <c r="C229" s="230" t="s">
        <v>15</v>
      </c>
      <c r="D229" s="230" t="s">
        <v>697</v>
      </c>
      <c r="E229" s="230" t="s">
        <v>16</v>
      </c>
      <c r="F229" s="230" t="s">
        <v>127</v>
      </c>
      <c r="G229" s="244">
        <v>30</v>
      </c>
      <c r="H229" s="244">
        <v>29</v>
      </c>
      <c r="I229" s="312">
        <v>36</v>
      </c>
      <c r="J229" s="335">
        <v>36</v>
      </c>
      <c r="K229" s="340">
        <v>36</v>
      </c>
      <c r="L229" s="314">
        <v>53</v>
      </c>
      <c r="M229" s="344">
        <f t="shared" si="39"/>
        <v>53</v>
      </c>
      <c r="N229" s="314">
        <v>37</v>
      </c>
      <c r="O229" s="249">
        <f t="shared" si="40"/>
        <v>37</v>
      </c>
      <c r="P229" s="249">
        <v>37</v>
      </c>
      <c r="Q229" s="249">
        <v>37</v>
      </c>
      <c r="R229" s="318"/>
      <c r="S229" s="115"/>
      <c r="T229" s="7">
        <f t="shared" si="37"/>
        <v>37</v>
      </c>
      <c r="U229" s="101">
        <f t="shared" si="36"/>
        <v>0</v>
      </c>
      <c r="V229" s="3"/>
      <c r="W229" s="7">
        <v>30</v>
      </c>
      <c r="X229" s="7">
        <v>29</v>
      </c>
      <c r="Y229" s="7">
        <v>36</v>
      </c>
      <c r="Z229" s="7">
        <v>53</v>
      </c>
      <c r="AA229" s="7">
        <v>37</v>
      </c>
      <c r="AB229" s="7">
        <v>37</v>
      </c>
      <c r="AC229" s="7">
        <v>37</v>
      </c>
      <c r="AD229" s="112">
        <f t="shared" si="41"/>
        <v>0</v>
      </c>
      <c r="AE229" s="112">
        <f t="shared" si="41"/>
        <v>0</v>
      </c>
      <c r="AF229" s="112">
        <f t="shared" si="42"/>
        <v>0</v>
      </c>
      <c r="AG229" s="112">
        <f t="shared" si="43"/>
        <v>0</v>
      </c>
      <c r="AH229" s="356">
        <f t="shared" si="44"/>
        <v>0</v>
      </c>
      <c r="AI229" s="112">
        <f t="shared" si="44"/>
        <v>0</v>
      </c>
      <c r="AJ229" s="112">
        <f t="shared" si="44"/>
        <v>0</v>
      </c>
      <c r="AK229" s="3"/>
      <c r="AL229" s="334"/>
      <c r="AM22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образование09.01.03 Оператор информационных систем и ресурсовочнаяКОГПОАУ "Кировский технологический колледж пищевой промышленности"</v>
      </c>
      <c r="AN229" s="337">
        <v>36</v>
      </c>
      <c r="AO229" s="338" t="b">
        <f t="shared" si="46"/>
        <v>0</v>
      </c>
      <c r="AQ229" s="338" t="b">
        <f t="shared" si="47"/>
        <v>1</v>
      </c>
    </row>
    <row r="230" spans="1:43" ht="45" customHeight="1" x14ac:dyDescent="0.25">
      <c r="A230" s="353">
        <f t="shared" si="38"/>
        <v>217</v>
      </c>
      <c r="B230" s="230" t="s">
        <v>69</v>
      </c>
      <c r="C230" s="230" t="s">
        <v>15</v>
      </c>
      <c r="D230" s="230" t="s">
        <v>718</v>
      </c>
      <c r="E230" s="230" t="s">
        <v>16</v>
      </c>
      <c r="F230" s="230" t="s">
        <v>127</v>
      </c>
      <c r="G230" s="244">
        <v>55</v>
      </c>
      <c r="H230" s="244">
        <v>54</v>
      </c>
      <c r="I230" s="312">
        <v>26</v>
      </c>
      <c r="J230" s="335">
        <v>26</v>
      </c>
      <c r="K230" s="340">
        <v>26</v>
      </c>
      <c r="L230" s="314">
        <v>26</v>
      </c>
      <c r="M230" s="344">
        <f t="shared" si="39"/>
        <v>26</v>
      </c>
      <c r="N230" s="314">
        <v>40</v>
      </c>
      <c r="O230" s="249">
        <f t="shared" si="40"/>
        <v>40</v>
      </c>
      <c r="P230" s="249">
        <v>40</v>
      </c>
      <c r="Q230" s="249">
        <v>40</v>
      </c>
      <c r="R230" s="318"/>
      <c r="S230" s="115"/>
      <c r="T230" s="7">
        <f t="shared" si="37"/>
        <v>40.25</v>
      </c>
      <c r="U230" s="101">
        <f t="shared" si="36"/>
        <v>-0.25</v>
      </c>
      <c r="V230" s="3"/>
      <c r="W230" s="7">
        <v>55</v>
      </c>
      <c r="X230" s="7">
        <v>54</v>
      </c>
      <c r="Y230" s="7">
        <v>26</v>
      </c>
      <c r="Z230" s="7">
        <v>26</v>
      </c>
      <c r="AA230" s="7">
        <v>40</v>
      </c>
      <c r="AB230" s="7">
        <v>40</v>
      </c>
      <c r="AC230" s="7">
        <v>40</v>
      </c>
      <c r="AD230" s="112">
        <f t="shared" si="41"/>
        <v>0</v>
      </c>
      <c r="AE230" s="112">
        <f t="shared" si="41"/>
        <v>0</v>
      </c>
      <c r="AF230" s="112">
        <f t="shared" si="42"/>
        <v>0</v>
      </c>
      <c r="AG230" s="112">
        <f t="shared" si="43"/>
        <v>0</v>
      </c>
      <c r="AH230" s="356">
        <f t="shared" si="44"/>
        <v>0</v>
      </c>
      <c r="AI230" s="112">
        <f t="shared" si="44"/>
        <v>0</v>
      </c>
      <c r="AJ230" s="112">
        <f t="shared" si="44"/>
        <v>0</v>
      </c>
      <c r="AK230" s="3"/>
      <c r="AL230" s="334"/>
      <c r="AM230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образование09.01.03 Мастер по обработке цифровой информацииочнаяКОГПОАУ "Кировский технологический колледж пищевой промышленности"</v>
      </c>
      <c r="AN230" s="337">
        <v>26</v>
      </c>
      <c r="AO230" s="338" t="b">
        <f t="shared" si="46"/>
        <v>0</v>
      </c>
      <c r="AQ230" s="338" t="b">
        <f t="shared" si="47"/>
        <v>1</v>
      </c>
    </row>
    <row r="231" spans="1:43" ht="45" customHeight="1" x14ac:dyDescent="0.25">
      <c r="A231" s="353">
        <f t="shared" si="38"/>
        <v>218</v>
      </c>
      <c r="B231" s="230" t="s">
        <v>69</v>
      </c>
      <c r="C231" s="230" t="s">
        <v>11</v>
      </c>
      <c r="D231" s="230" t="s">
        <v>199</v>
      </c>
      <c r="E231" s="230" t="s">
        <v>16</v>
      </c>
      <c r="F231" s="230" t="s">
        <v>134</v>
      </c>
      <c r="G231" s="244">
        <v>47</v>
      </c>
      <c r="H231" s="244">
        <v>46</v>
      </c>
      <c r="I231" s="312">
        <v>27</v>
      </c>
      <c r="J231" s="335">
        <v>25</v>
      </c>
      <c r="K231" s="340">
        <v>25</v>
      </c>
      <c r="L231" s="314">
        <v>27</v>
      </c>
      <c r="M231" s="344">
        <f t="shared" si="39"/>
        <v>29</v>
      </c>
      <c r="N231" s="314">
        <v>37</v>
      </c>
      <c r="O231" s="249">
        <f t="shared" si="40"/>
        <v>37</v>
      </c>
      <c r="P231" s="249">
        <v>13</v>
      </c>
      <c r="Q231" s="249">
        <v>0</v>
      </c>
      <c r="R231" s="318"/>
      <c r="S231" s="115"/>
      <c r="T231" s="7">
        <f t="shared" si="37"/>
        <v>36.75</v>
      </c>
      <c r="U231" s="101">
        <f t="shared" si="36"/>
        <v>0.25</v>
      </c>
      <c r="V231" s="3"/>
      <c r="W231" s="7">
        <v>47</v>
      </c>
      <c r="X231" s="7">
        <v>46</v>
      </c>
      <c r="Y231" s="7">
        <v>27</v>
      </c>
      <c r="Z231" s="7">
        <v>27</v>
      </c>
      <c r="AA231" s="7">
        <v>37</v>
      </c>
      <c r="AB231" s="7">
        <v>13</v>
      </c>
      <c r="AC231" s="7">
        <v>0</v>
      </c>
      <c r="AD231" s="112">
        <f t="shared" si="41"/>
        <v>0</v>
      </c>
      <c r="AE231" s="112">
        <f t="shared" si="41"/>
        <v>0</v>
      </c>
      <c r="AF231" s="112">
        <f t="shared" si="42"/>
        <v>-2</v>
      </c>
      <c r="AG231" s="112">
        <f t="shared" si="43"/>
        <v>2</v>
      </c>
      <c r="AH231" s="356">
        <f t="shared" si="44"/>
        <v>0</v>
      </c>
      <c r="AI231" s="112">
        <f t="shared" si="44"/>
        <v>0</v>
      </c>
      <c r="AJ231" s="112">
        <f t="shared" si="44"/>
        <v>0</v>
      </c>
      <c r="AK231" s="3"/>
      <c r="AL231" s="334"/>
      <c r="AM231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Среднее общее образование54.01.20 Графический дизайнерочнаяКОГПОБУ "Кировский технологический колледж"</v>
      </c>
      <c r="AN231" s="337">
        <v>25</v>
      </c>
      <c r="AO231" s="338" t="b">
        <f t="shared" si="46"/>
        <v>0</v>
      </c>
      <c r="AQ231" s="338" t="b">
        <f t="shared" si="47"/>
        <v>1</v>
      </c>
    </row>
    <row r="232" spans="1:43" ht="45" customHeight="1" x14ac:dyDescent="0.25">
      <c r="A232" s="353">
        <f t="shared" si="38"/>
        <v>219</v>
      </c>
      <c r="B232" s="230" t="s">
        <v>69</v>
      </c>
      <c r="C232" s="230" t="s">
        <v>15</v>
      </c>
      <c r="D232" s="230" t="s">
        <v>84</v>
      </c>
      <c r="E232" s="230" t="s">
        <v>16</v>
      </c>
      <c r="F232" s="230" t="s">
        <v>152</v>
      </c>
      <c r="G232" s="244">
        <v>27</v>
      </c>
      <c r="H232" s="244">
        <v>27</v>
      </c>
      <c r="I232" s="312">
        <v>18</v>
      </c>
      <c r="J232" s="335">
        <v>18</v>
      </c>
      <c r="K232" s="340">
        <v>18</v>
      </c>
      <c r="L232" s="314">
        <v>18</v>
      </c>
      <c r="M232" s="344">
        <f t="shared" si="39"/>
        <v>18</v>
      </c>
      <c r="N232" s="314">
        <v>23</v>
      </c>
      <c r="O232" s="249">
        <f t="shared" si="40"/>
        <v>23</v>
      </c>
      <c r="P232" s="249">
        <v>18</v>
      </c>
      <c r="Q232" s="249">
        <v>0</v>
      </c>
      <c r="R232" s="318"/>
      <c r="S232" s="115"/>
      <c r="T232" s="7">
        <f t="shared" si="37"/>
        <v>22.5</v>
      </c>
      <c r="U232" s="101">
        <f t="shared" si="36"/>
        <v>0.5</v>
      </c>
      <c r="V232" s="3"/>
      <c r="W232" s="7">
        <v>27</v>
      </c>
      <c r="X232" s="7">
        <v>27</v>
      </c>
      <c r="Y232" s="7">
        <v>18</v>
      </c>
      <c r="Z232" s="7">
        <v>18</v>
      </c>
      <c r="AA232" s="7">
        <v>23</v>
      </c>
      <c r="AB232" s="7">
        <v>18</v>
      </c>
      <c r="AC232" s="7">
        <v>0</v>
      </c>
      <c r="AD232" s="112">
        <f t="shared" si="41"/>
        <v>0</v>
      </c>
      <c r="AE232" s="112">
        <f t="shared" si="41"/>
        <v>0</v>
      </c>
      <c r="AF232" s="112">
        <f t="shared" si="42"/>
        <v>0</v>
      </c>
      <c r="AG232" s="112">
        <f t="shared" si="43"/>
        <v>0</v>
      </c>
      <c r="AH232" s="356">
        <f t="shared" si="44"/>
        <v>0</v>
      </c>
      <c r="AI232" s="112">
        <f t="shared" si="44"/>
        <v>0</v>
      </c>
      <c r="AJ232" s="112">
        <f t="shared" si="44"/>
        <v>0</v>
      </c>
      <c r="AK232" s="3"/>
      <c r="AL232" s="334"/>
      <c r="AM23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образование35.01.14 Мастер по техническому обслуживанию и ремонту машинно-тракторного паркаочнаяКОГПОАУ "Техникум промышленности и народных промыслов"</v>
      </c>
      <c r="AN232" s="337">
        <v>18</v>
      </c>
      <c r="AO232" s="338" t="b">
        <f t="shared" si="46"/>
        <v>0</v>
      </c>
      <c r="AQ232" s="338" t="b">
        <f t="shared" si="47"/>
        <v>1</v>
      </c>
    </row>
    <row r="233" spans="1:43" ht="45" customHeight="1" x14ac:dyDescent="0.25">
      <c r="A233" s="353">
        <f t="shared" si="38"/>
        <v>220</v>
      </c>
      <c r="B233" s="230" t="s">
        <v>69</v>
      </c>
      <c r="C233" s="230" t="s">
        <v>15</v>
      </c>
      <c r="D233" s="230" t="s">
        <v>85</v>
      </c>
      <c r="E233" s="230" t="s">
        <v>16</v>
      </c>
      <c r="F233" s="230" t="s">
        <v>145</v>
      </c>
      <c r="G233" s="244">
        <v>38</v>
      </c>
      <c r="H233" s="244">
        <v>37</v>
      </c>
      <c r="I233" s="312">
        <v>19</v>
      </c>
      <c r="J233" s="335">
        <v>19</v>
      </c>
      <c r="K233" s="340">
        <v>19</v>
      </c>
      <c r="L233" s="314">
        <v>19</v>
      </c>
      <c r="M233" s="344">
        <f t="shared" si="39"/>
        <v>19</v>
      </c>
      <c r="N233" s="314">
        <v>28</v>
      </c>
      <c r="O233" s="249">
        <f t="shared" si="40"/>
        <v>28</v>
      </c>
      <c r="P233" s="249">
        <v>19</v>
      </c>
      <c r="Q233" s="249">
        <v>0</v>
      </c>
      <c r="R233" s="318"/>
      <c r="S233" s="115"/>
      <c r="T233" s="7">
        <f t="shared" si="37"/>
        <v>28.25</v>
      </c>
      <c r="U233" s="101">
        <f t="shared" si="36"/>
        <v>-0.25</v>
      </c>
      <c r="V233" s="3"/>
      <c r="W233" s="7">
        <v>38</v>
      </c>
      <c r="X233" s="7">
        <v>37</v>
      </c>
      <c r="Y233" s="7">
        <v>19</v>
      </c>
      <c r="Z233" s="7">
        <v>19</v>
      </c>
      <c r="AA233" s="7">
        <v>28</v>
      </c>
      <c r="AB233" s="7">
        <v>19</v>
      </c>
      <c r="AC233" s="7">
        <v>0</v>
      </c>
      <c r="AD233" s="112">
        <f t="shared" si="41"/>
        <v>0</v>
      </c>
      <c r="AE233" s="112">
        <f t="shared" si="41"/>
        <v>0</v>
      </c>
      <c r="AF233" s="112">
        <f t="shared" si="42"/>
        <v>0</v>
      </c>
      <c r="AG233" s="112">
        <f t="shared" si="43"/>
        <v>0</v>
      </c>
      <c r="AH233" s="356">
        <f t="shared" si="44"/>
        <v>0</v>
      </c>
      <c r="AI233" s="112">
        <f t="shared" si="44"/>
        <v>0</v>
      </c>
      <c r="AJ233" s="112">
        <f t="shared" si="44"/>
        <v>0</v>
      </c>
      <c r="AK233" s="3"/>
      <c r="AL233" s="334"/>
      <c r="AM233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образование35.01.15 Электромонтер по ремонту и обслуживанию электрооборудования в сельскохозяйственном производствеочнаяКОГПОАУ "Яранский технологический техникум"</v>
      </c>
      <c r="AN233" s="337">
        <v>19</v>
      </c>
      <c r="AO233" s="338" t="b">
        <f t="shared" si="46"/>
        <v>0</v>
      </c>
      <c r="AQ233" s="338" t="b">
        <f t="shared" si="47"/>
        <v>1</v>
      </c>
    </row>
    <row r="234" spans="1:43" ht="45" customHeight="1" x14ac:dyDescent="0.25">
      <c r="A234" s="353">
        <f t="shared" si="38"/>
        <v>221</v>
      </c>
      <c r="B234" s="230" t="s">
        <v>69</v>
      </c>
      <c r="C234" s="230" t="s">
        <v>15</v>
      </c>
      <c r="D234" s="230" t="s">
        <v>80</v>
      </c>
      <c r="E234" s="230" t="s">
        <v>16</v>
      </c>
      <c r="F234" s="230" t="s">
        <v>121</v>
      </c>
      <c r="G234" s="244">
        <v>43</v>
      </c>
      <c r="H234" s="244">
        <v>42</v>
      </c>
      <c r="I234" s="312">
        <v>28</v>
      </c>
      <c r="J234" s="335">
        <v>28</v>
      </c>
      <c r="K234" s="340">
        <v>28</v>
      </c>
      <c r="L234" s="314">
        <v>49</v>
      </c>
      <c r="M234" s="344">
        <f t="shared" si="39"/>
        <v>49</v>
      </c>
      <c r="N234" s="314">
        <v>41</v>
      </c>
      <c r="O234" s="249">
        <f t="shared" si="40"/>
        <v>41</v>
      </c>
      <c r="P234" s="249">
        <v>41</v>
      </c>
      <c r="Q234" s="249">
        <v>41</v>
      </c>
      <c r="R234" s="318"/>
      <c r="S234" s="115"/>
      <c r="T234" s="7">
        <f t="shared" si="37"/>
        <v>40.5</v>
      </c>
      <c r="U234" s="101">
        <f t="shared" si="36"/>
        <v>0.5</v>
      </c>
      <c r="V234" s="3"/>
      <c r="W234" s="7">
        <v>43</v>
      </c>
      <c r="X234" s="7">
        <v>42</v>
      </c>
      <c r="Y234" s="7">
        <v>28</v>
      </c>
      <c r="Z234" s="7">
        <v>49</v>
      </c>
      <c r="AA234" s="7">
        <v>41</v>
      </c>
      <c r="AB234" s="7">
        <v>41</v>
      </c>
      <c r="AC234" s="7">
        <v>41</v>
      </c>
      <c r="AD234" s="112">
        <f t="shared" si="41"/>
        <v>0</v>
      </c>
      <c r="AE234" s="112">
        <f t="shared" si="41"/>
        <v>0</v>
      </c>
      <c r="AF234" s="112">
        <f t="shared" si="42"/>
        <v>0</v>
      </c>
      <c r="AG234" s="112">
        <f t="shared" si="43"/>
        <v>0</v>
      </c>
      <c r="AH234" s="356">
        <f t="shared" si="44"/>
        <v>0</v>
      </c>
      <c r="AI234" s="112">
        <f t="shared" si="44"/>
        <v>0</v>
      </c>
      <c r="AJ234" s="112">
        <f t="shared" si="44"/>
        <v>0</v>
      </c>
      <c r="AK234" s="3"/>
      <c r="AL234" s="334"/>
      <c r="AM234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образование15.01.20 Слесарь по контрольно-измерительным приборам и автоматикеочнаяКОГПОБУ "Вятский автомобильно-промышленный колледж"</v>
      </c>
      <c r="AN234" s="337">
        <v>28</v>
      </c>
      <c r="AO234" s="338" t="b">
        <f t="shared" si="46"/>
        <v>0</v>
      </c>
      <c r="AQ234" s="338" t="b">
        <f t="shared" si="47"/>
        <v>1</v>
      </c>
    </row>
    <row r="235" spans="1:43" ht="45" customHeight="1" x14ac:dyDescent="0.25">
      <c r="A235" s="353">
        <f t="shared" si="38"/>
        <v>222</v>
      </c>
      <c r="B235" s="230" t="s">
        <v>69</v>
      </c>
      <c r="C235" s="230" t="s">
        <v>15</v>
      </c>
      <c r="D235" s="230" t="s">
        <v>86</v>
      </c>
      <c r="E235" s="230" t="s">
        <v>16</v>
      </c>
      <c r="F235" s="230" t="s">
        <v>144</v>
      </c>
      <c r="G235" s="244">
        <v>51</v>
      </c>
      <c r="H235" s="244">
        <v>51</v>
      </c>
      <c r="I235" s="312">
        <v>24</v>
      </c>
      <c r="J235" s="335">
        <v>23</v>
      </c>
      <c r="K235" s="340">
        <v>23</v>
      </c>
      <c r="L235" s="314">
        <v>22</v>
      </c>
      <c r="M235" s="344">
        <f t="shared" si="39"/>
        <v>23</v>
      </c>
      <c r="N235" s="314">
        <v>37</v>
      </c>
      <c r="O235" s="249">
        <f t="shared" si="40"/>
        <v>37</v>
      </c>
      <c r="P235" s="249">
        <v>37</v>
      </c>
      <c r="Q235" s="249">
        <v>37</v>
      </c>
      <c r="R235" s="318"/>
      <c r="S235" s="115"/>
      <c r="T235" s="7">
        <f t="shared" si="37"/>
        <v>37</v>
      </c>
      <c r="U235" s="101">
        <f t="shared" si="36"/>
        <v>0</v>
      </c>
      <c r="V235" s="3"/>
      <c r="W235" s="7">
        <v>51</v>
      </c>
      <c r="X235" s="7">
        <v>51</v>
      </c>
      <c r="Y235" s="7">
        <v>24</v>
      </c>
      <c r="Z235" s="7">
        <v>22</v>
      </c>
      <c r="AA235" s="7">
        <v>37</v>
      </c>
      <c r="AB235" s="7">
        <v>37</v>
      </c>
      <c r="AC235" s="7">
        <v>37</v>
      </c>
      <c r="AD235" s="112">
        <f t="shared" si="41"/>
        <v>0</v>
      </c>
      <c r="AE235" s="112">
        <f t="shared" si="41"/>
        <v>0</v>
      </c>
      <c r="AF235" s="112">
        <f t="shared" si="42"/>
        <v>-1</v>
      </c>
      <c r="AG235" s="112">
        <f t="shared" si="43"/>
        <v>1</v>
      </c>
      <c r="AH235" s="356">
        <f t="shared" si="44"/>
        <v>0</v>
      </c>
      <c r="AI235" s="112">
        <f t="shared" si="44"/>
        <v>0</v>
      </c>
      <c r="AJ235" s="112">
        <f t="shared" si="44"/>
        <v>0</v>
      </c>
      <c r="AK235" s="3"/>
      <c r="AL235" s="334"/>
      <c r="AM235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образование08.01.18 Электромонтажник электрических сетей и электрооборудованияочнаяКОГПОБУ "Кировский многопрофильный техникум"</v>
      </c>
      <c r="AN235" s="337">
        <v>23</v>
      </c>
      <c r="AO235" s="338" t="b">
        <f t="shared" si="46"/>
        <v>0</v>
      </c>
      <c r="AQ235" s="338" t="b">
        <f t="shared" si="47"/>
        <v>1</v>
      </c>
    </row>
    <row r="236" spans="1:43" ht="56.25" customHeight="1" x14ac:dyDescent="0.25">
      <c r="A236" s="353">
        <f t="shared" si="38"/>
        <v>223</v>
      </c>
      <c r="B236" s="230" t="s">
        <v>69</v>
      </c>
      <c r="C236" s="230" t="s">
        <v>15</v>
      </c>
      <c r="D236" s="230" t="s">
        <v>698</v>
      </c>
      <c r="E236" s="230" t="s">
        <v>16</v>
      </c>
      <c r="F236" s="230" t="s">
        <v>127</v>
      </c>
      <c r="G236" s="244">
        <v>27</v>
      </c>
      <c r="H236" s="244">
        <v>26</v>
      </c>
      <c r="I236" s="312">
        <v>33</v>
      </c>
      <c r="J236" s="335">
        <v>33</v>
      </c>
      <c r="K236" s="340">
        <v>33</v>
      </c>
      <c r="L236" s="314">
        <v>50</v>
      </c>
      <c r="M236" s="344">
        <f t="shared" si="39"/>
        <v>50</v>
      </c>
      <c r="N236" s="314">
        <v>34</v>
      </c>
      <c r="O236" s="249">
        <f t="shared" si="40"/>
        <v>34</v>
      </c>
      <c r="P236" s="249">
        <v>34</v>
      </c>
      <c r="Q236" s="249">
        <v>34</v>
      </c>
      <c r="R236" s="318"/>
      <c r="S236" s="115"/>
      <c r="T236" s="7">
        <f t="shared" si="37"/>
        <v>34</v>
      </c>
      <c r="U236" s="101">
        <f t="shared" si="36"/>
        <v>0</v>
      </c>
      <c r="V236" s="3"/>
      <c r="W236" s="7">
        <v>27</v>
      </c>
      <c r="X236" s="7">
        <v>26</v>
      </c>
      <c r="Y236" s="7">
        <v>33</v>
      </c>
      <c r="Z236" s="7">
        <v>50</v>
      </c>
      <c r="AA236" s="7">
        <v>34</v>
      </c>
      <c r="AB236" s="7">
        <v>34</v>
      </c>
      <c r="AC236" s="7">
        <v>34</v>
      </c>
      <c r="AD236" s="112">
        <f t="shared" si="41"/>
        <v>0</v>
      </c>
      <c r="AE236" s="112">
        <f t="shared" si="41"/>
        <v>0</v>
      </c>
      <c r="AF236" s="112">
        <f t="shared" si="42"/>
        <v>0</v>
      </c>
      <c r="AG236" s="112">
        <f t="shared" si="43"/>
        <v>0</v>
      </c>
      <c r="AH236" s="356">
        <f t="shared" si="44"/>
        <v>0</v>
      </c>
      <c r="AI236" s="112">
        <f t="shared" si="44"/>
        <v>0</v>
      </c>
      <c r="AJ236" s="112">
        <f t="shared" si="44"/>
        <v>0</v>
      </c>
      <c r="AK236" s="3"/>
      <c r="AL236" s="334"/>
      <c r="AM23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образование11.01.08 Оператор почтовой связиочнаяКОГПОАУ "Кировский технологический колледж пищевой промышленности"</v>
      </c>
      <c r="AN236" s="337">
        <v>33</v>
      </c>
      <c r="AO236" s="338" t="b">
        <f t="shared" si="46"/>
        <v>0</v>
      </c>
      <c r="AQ236" s="338" t="b">
        <f t="shared" si="47"/>
        <v>1</v>
      </c>
    </row>
    <row r="237" spans="1:43" ht="45" customHeight="1" x14ac:dyDescent="0.25">
      <c r="A237" s="353">
        <f t="shared" si="38"/>
        <v>224</v>
      </c>
      <c r="B237" s="230" t="s">
        <v>69</v>
      </c>
      <c r="C237" s="230" t="s">
        <v>15</v>
      </c>
      <c r="D237" s="230" t="s">
        <v>87</v>
      </c>
      <c r="E237" s="230" t="s">
        <v>16</v>
      </c>
      <c r="F237" s="230" t="s">
        <v>127</v>
      </c>
      <c r="G237" s="244">
        <v>50</v>
      </c>
      <c r="H237" s="244">
        <v>49</v>
      </c>
      <c r="I237" s="312">
        <v>26</v>
      </c>
      <c r="J237" s="335">
        <v>26</v>
      </c>
      <c r="K237" s="340">
        <v>26</v>
      </c>
      <c r="L237" s="314">
        <v>26</v>
      </c>
      <c r="M237" s="344">
        <f t="shared" si="39"/>
        <v>26</v>
      </c>
      <c r="N237" s="314">
        <v>38</v>
      </c>
      <c r="O237" s="249">
        <f t="shared" si="40"/>
        <v>38</v>
      </c>
      <c r="P237" s="249">
        <v>38</v>
      </c>
      <c r="Q237" s="249">
        <v>38</v>
      </c>
      <c r="R237" s="318"/>
      <c r="S237" s="115"/>
      <c r="T237" s="7">
        <f t="shared" si="37"/>
        <v>37.75</v>
      </c>
      <c r="U237" s="101">
        <f t="shared" si="36"/>
        <v>0.25</v>
      </c>
      <c r="V237" s="3"/>
      <c r="W237" s="7">
        <v>50</v>
      </c>
      <c r="X237" s="7">
        <v>49</v>
      </c>
      <c r="Y237" s="7">
        <v>26</v>
      </c>
      <c r="Z237" s="7">
        <v>26</v>
      </c>
      <c r="AA237" s="7">
        <v>38</v>
      </c>
      <c r="AB237" s="7">
        <v>38</v>
      </c>
      <c r="AC237" s="7">
        <v>38</v>
      </c>
      <c r="AD237" s="112">
        <f t="shared" si="41"/>
        <v>0</v>
      </c>
      <c r="AE237" s="112">
        <f t="shared" si="41"/>
        <v>0</v>
      </c>
      <c r="AF237" s="112">
        <f t="shared" si="42"/>
        <v>0</v>
      </c>
      <c r="AG237" s="112">
        <f t="shared" si="43"/>
        <v>0</v>
      </c>
      <c r="AH237" s="356">
        <f t="shared" si="44"/>
        <v>0</v>
      </c>
      <c r="AI237" s="112">
        <f t="shared" si="44"/>
        <v>0</v>
      </c>
      <c r="AJ237" s="112">
        <f t="shared" si="44"/>
        <v>0</v>
      </c>
      <c r="AK237" s="3"/>
      <c r="AL237" s="334"/>
      <c r="AM237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образование11.01.08 Оператор связиочнаяКОГПОАУ "Кировский технологический колледж пищевой промышленности"</v>
      </c>
      <c r="AN237" s="337">
        <v>26</v>
      </c>
      <c r="AO237" s="338" t="b">
        <f t="shared" si="46"/>
        <v>0</v>
      </c>
      <c r="AQ237" s="338" t="b">
        <f t="shared" si="47"/>
        <v>1</v>
      </c>
    </row>
    <row r="238" spans="1:43" ht="45" customHeight="1" x14ac:dyDescent="0.25">
      <c r="A238" s="353">
        <f t="shared" si="38"/>
        <v>225</v>
      </c>
      <c r="B238" s="230" t="s">
        <v>69</v>
      </c>
      <c r="C238" s="230" t="s">
        <v>15</v>
      </c>
      <c r="D238" s="230" t="s">
        <v>88</v>
      </c>
      <c r="E238" s="230" t="s">
        <v>16</v>
      </c>
      <c r="F238" s="230" t="s">
        <v>122</v>
      </c>
      <c r="G238" s="244">
        <v>49</v>
      </c>
      <c r="H238" s="244">
        <v>49</v>
      </c>
      <c r="I238" s="312">
        <v>25</v>
      </c>
      <c r="J238" s="335">
        <v>23</v>
      </c>
      <c r="K238" s="340">
        <v>23</v>
      </c>
      <c r="L238" s="314">
        <v>27</v>
      </c>
      <c r="M238" s="344">
        <f t="shared" si="39"/>
        <v>29</v>
      </c>
      <c r="N238" s="314">
        <v>38</v>
      </c>
      <c r="O238" s="249">
        <f t="shared" si="40"/>
        <v>38</v>
      </c>
      <c r="P238" s="249">
        <v>38</v>
      </c>
      <c r="Q238" s="249">
        <v>38</v>
      </c>
      <c r="R238" s="318"/>
      <c r="S238" s="115"/>
      <c r="T238" s="7">
        <f t="shared" si="37"/>
        <v>37.5</v>
      </c>
      <c r="U238" s="101">
        <f t="shared" si="36"/>
        <v>0.5</v>
      </c>
      <c r="V238" s="3"/>
      <c r="W238" s="7">
        <v>49</v>
      </c>
      <c r="X238" s="7">
        <v>49</v>
      </c>
      <c r="Y238" s="7">
        <v>25</v>
      </c>
      <c r="Z238" s="7">
        <v>27</v>
      </c>
      <c r="AA238" s="7">
        <v>38</v>
      </c>
      <c r="AB238" s="7">
        <v>38</v>
      </c>
      <c r="AC238" s="7">
        <v>38</v>
      </c>
      <c r="AD238" s="112">
        <f t="shared" si="41"/>
        <v>0</v>
      </c>
      <c r="AE238" s="112">
        <f t="shared" si="41"/>
        <v>0</v>
      </c>
      <c r="AF238" s="112">
        <f t="shared" si="42"/>
        <v>-2</v>
      </c>
      <c r="AG238" s="112">
        <f t="shared" si="43"/>
        <v>2</v>
      </c>
      <c r="AH238" s="356">
        <f t="shared" si="44"/>
        <v>0</v>
      </c>
      <c r="AI238" s="112">
        <f t="shared" si="44"/>
        <v>0</v>
      </c>
      <c r="AJ238" s="112">
        <f t="shared" si="44"/>
        <v>0</v>
      </c>
      <c r="AK238" s="3"/>
      <c r="AL238" s="334"/>
      <c r="AM23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образование23.01.10 Слесарь по обслуживанию и ремонту подвижного составаочнаяКОГПОАУ "Вятский железнодорожный техникум"</v>
      </c>
      <c r="AN238" s="337">
        <v>23</v>
      </c>
      <c r="AO238" s="338" t="b">
        <f t="shared" si="46"/>
        <v>0</v>
      </c>
      <c r="AQ238" s="338" t="b">
        <f t="shared" si="47"/>
        <v>1</v>
      </c>
    </row>
    <row r="239" spans="1:43" ht="56.25" customHeight="1" x14ac:dyDescent="0.25">
      <c r="A239" s="353">
        <f t="shared" si="38"/>
        <v>226</v>
      </c>
      <c r="B239" s="230" t="s">
        <v>69</v>
      </c>
      <c r="C239" s="230" t="s">
        <v>15</v>
      </c>
      <c r="D239" s="230" t="s">
        <v>159</v>
      </c>
      <c r="E239" s="230" t="s">
        <v>16</v>
      </c>
      <c r="F239" s="230" t="s">
        <v>122</v>
      </c>
      <c r="G239" s="244">
        <v>25</v>
      </c>
      <c r="H239" s="244">
        <v>24</v>
      </c>
      <c r="I239" s="312">
        <v>25</v>
      </c>
      <c r="J239" s="335">
        <v>23</v>
      </c>
      <c r="K239" s="340">
        <v>23</v>
      </c>
      <c r="L239" s="314">
        <v>26</v>
      </c>
      <c r="M239" s="344">
        <f t="shared" si="39"/>
        <v>28</v>
      </c>
      <c r="N239" s="314">
        <v>25</v>
      </c>
      <c r="O239" s="249">
        <f t="shared" si="40"/>
        <v>25</v>
      </c>
      <c r="P239" s="249">
        <v>25</v>
      </c>
      <c r="Q239" s="249">
        <v>0</v>
      </c>
      <c r="R239" s="318"/>
      <c r="S239" s="115"/>
      <c r="T239" s="7">
        <f t="shared" si="37"/>
        <v>25</v>
      </c>
      <c r="U239" s="101">
        <f t="shared" si="36"/>
        <v>0</v>
      </c>
      <c r="V239" s="3"/>
      <c r="W239" s="7">
        <v>25</v>
      </c>
      <c r="X239" s="7">
        <v>24</v>
      </c>
      <c r="Y239" s="7">
        <v>25</v>
      </c>
      <c r="Z239" s="7">
        <v>26</v>
      </c>
      <c r="AA239" s="7">
        <v>25</v>
      </c>
      <c r="AB239" s="7">
        <v>25</v>
      </c>
      <c r="AC239" s="7">
        <v>0</v>
      </c>
      <c r="AD239" s="112">
        <f t="shared" si="41"/>
        <v>0</v>
      </c>
      <c r="AE239" s="112">
        <f t="shared" si="41"/>
        <v>0</v>
      </c>
      <c r="AF239" s="112">
        <f t="shared" si="42"/>
        <v>-2</v>
      </c>
      <c r="AG239" s="112">
        <f t="shared" si="43"/>
        <v>2</v>
      </c>
      <c r="AH239" s="356">
        <f t="shared" si="44"/>
        <v>0</v>
      </c>
      <c r="AI239" s="112">
        <f t="shared" si="44"/>
        <v>0</v>
      </c>
      <c r="AJ239" s="112">
        <f t="shared" si="44"/>
        <v>0</v>
      </c>
      <c r="AK239" s="3"/>
      <c r="AL239" s="334"/>
      <c r="AM23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образование43.01.05 Оператор по обработке перевозочных документов на железнодорожном транспортеочнаяКОГПОАУ "Вятский железнодорожный техникум"</v>
      </c>
      <c r="AN239" s="337">
        <v>23</v>
      </c>
      <c r="AO239" s="338" t="b">
        <f t="shared" si="46"/>
        <v>0</v>
      </c>
      <c r="AQ239" s="338" t="b">
        <f t="shared" si="47"/>
        <v>1</v>
      </c>
    </row>
    <row r="240" spans="1:43" ht="45" customHeight="1" x14ac:dyDescent="0.25">
      <c r="A240" s="353">
        <f t="shared" si="38"/>
        <v>227</v>
      </c>
      <c r="B240" s="230" t="s">
        <v>69</v>
      </c>
      <c r="C240" s="230" t="s">
        <v>15</v>
      </c>
      <c r="D240" s="230" t="s">
        <v>699</v>
      </c>
      <c r="E240" s="230" t="s">
        <v>16</v>
      </c>
      <c r="F240" s="230" t="s">
        <v>148</v>
      </c>
      <c r="G240" s="244">
        <v>0</v>
      </c>
      <c r="H240" s="244">
        <v>0</v>
      </c>
      <c r="I240" s="312">
        <v>8</v>
      </c>
      <c r="J240" s="335">
        <v>0</v>
      </c>
      <c r="K240" s="340">
        <v>0</v>
      </c>
      <c r="L240" s="314">
        <v>25</v>
      </c>
      <c r="M240" s="344">
        <f t="shared" si="39"/>
        <v>33</v>
      </c>
      <c r="N240" s="314">
        <v>8</v>
      </c>
      <c r="O240" s="249">
        <f t="shared" si="40"/>
        <v>8</v>
      </c>
      <c r="P240" s="249">
        <v>33</v>
      </c>
      <c r="Q240" s="249">
        <v>46</v>
      </c>
      <c r="R240" s="318"/>
      <c r="S240" s="115"/>
      <c r="T240" s="7">
        <f t="shared" si="37"/>
        <v>8.25</v>
      </c>
      <c r="U240" s="101">
        <f t="shared" si="36"/>
        <v>-0.25</v>
      </c>
      <c r="V240" s="3"/>
      <c r="W240" s="7">
        <v>0</v>
      </c>
      <c r="X240" s="7">
        <v>0</v>
      </c>
      <c r="Y240" s="7">
        <v>8</v>
      </c>
      <c r="Z240" s="7">
        <v>25</v>
      </c>
      <c r="AA240" s="7">
        <v>8</v>
      </c>
      <c r="AB240" s="7">
        <v>33</v>
      </c>
      <c r="AC240" s="7">
        <v>46</v>
      </c>
      <c r="AD240" s="112">
        <f t="shared" si="41"/>
        <v>0</v>
      </c>
      <c r="AE240" s="112">
        <f t="shared" si="41"/>
        <v>0</v>
      </c>
      <c r="AF240" s="112">
        <f t="shared" si="42"/>
        <v>-8</v>
      </c>
      <c r="AG240" s="112">
        <f t="shared" si="43"/>
        <v>8</v>
      </c>
      <c r="AH240" s="356">
        <f t="shared" si="44"/>
        <v>0</v>
      </c>
      <c r="AI240" s="112">
        <f t="shared" si="44"/>
        <v>0</v>
      </c>
      <c r="AJ240" s="112">
        <f t="shared" si="44"/>
        <v>0</v>
      </c>
      <c r="AK240" s="3"/>
      <c r="AL240" s="334"/>
      <c r="AM240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образование29.01.32 Мастер обувного производстваочнаяКОГПОБУ "Вятский аграрно-промышленный техникум"</v>
      </c>
      <c r="AN240" s="337">
        <v>0</v>
      </c>
      <c r="AO240" s="338" t="b">
        <f t="shared" si="46"/>
        <v>0</v>
      </c>
      <c r="AQ240" s="338" t="b">
        <f t="shared" si="47"/>
        <v>1</v>
      </c>
    </row>
    <row r="241" spans="1:43" ht="45" customHeight="1" x14ac:dyDescent="0.25">
      <c r="A241" s="353">
        <f t="shared" si="38"/>
        <v>228</v>
      </c>
      <c r="B241" s="230" t="s">
        <v>69</v>
      </c>
      <c r="C241" s="230" t="s">
        <v>15</v>
      </c>
      <c r="D241" s="230" t="s">
        <v>700</v>
      </c>
      <c r="E241" s="230" t="s">
        <v>16</v>
      </c>
      <c r="F241" s="230" t="s">
        <v>148</v>
      </c>
      <c r="G241" s="244">
        <v>0</v>
      </c>
      <c r="H241" s="244">
        <v>0</v>
      </c>
      <c r="I241" s="312">
        <v>8</v>
      </c>
      <c r="J241" s="335">
        <v>0</v>
      </c>
      <c r="K241" s="340">
        <v>0</v>
      </c>
      <c r="L241" s="314">
        <v>25</v>
      </c>
      <c r="M241" s="344">
        <f t="shared" si="39"/>
        <v>33</v>
      </c>
      <c r="N241" s="314">
        <v>8</v>
      </c>
      <c r="O241" s="249">
        <f t="shared" si="40"/>
        <v>8</v>
      </c>
      <c r="P241" s="249">
        <v>33</v>
      </c>
      <c r="Q241" s="249">
        <v>38</v>
      </c>
      <c r="R241" s="318"/>
      <c r="S241" s="115"/>
      <c r="T241" s="7">
        <f t="shared" si="37"/>
        <v>8.25</v>
      </c>
      <c r="U241" s="101">
        <f t="shared" si="36"/>
        <v>-0.25</v>
      </c>
      <c r="V241" s="3"/>
      <c r="W241" s="7">
        <v>0</v>
      </c>
      <c r="X241" s="7">
        <v>0</v>
      </c>
      <c r="Y241" s="7">
        <v>8</v>
      </c>
      <c r="Z241" s="7">
        <v>25</v>
      </c>
      <c r="AA241" s="7">
        <v>8</v>
      </c>
      <c r="AB241" s="7">
        <v>33</v>
      </c>
      <c r="AC241" s="7">
        <v>38</v>
      </c>
      <c r="AD241" s="112">
        <f t="shared" si="41"/>
        <v>0</v>
      </c>
      <c r="AE241" s="112">
        <f t="shared" si="41"/>
        <v>0</v>
      </c>
      <c r="AF241" s="112">
        <f t="shared" si="42"/>
        <v>-8</v>
      </c>
      <c r="AG241" s="112">
        <f t="shared" si="43"/>
        <v>8</v>
      </c>
      <c r="AH241" s="356">
        <f t="shared" si="44"/>
        <v>0</v>
      </c>
      <c r="AI241" s="112">
        <f t="shared" si="44"/>
        <v>0</v>
      </c>
      <c r="AJ241" s="112">
        <f t="shared" si="44"/>
        <v>0</v>
      </c>
      <c r="AK241" s="3"/>
      <c r="AL241" s="334"/>
      <c r="AM241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образование29.01.33 Мастер по изготовлению швейных изделийочнаяКОГПОБУ "Вятский аграрно-промышленный техникум"</v>
      </c>
      <c r="AN241" s="337">
        <v>0</v>
      </c>
      <c r="AO241" s="338" t="b">
        <f t="shared" si="46"/>
        <v>0</v>
      </c>
      <c r="AQ241" s="338" t="b">
        <f t="shared" si="47"/>
        <v>1</v>
      </c>
    </row>
    <row r="242" spans="1:43" ht="56.25" customHeight="1" x14ac:dyDescent="0.25">
      <c r="A242" s="353">
        <f t="shared" si="38"/>
        <v>229</v>
      </c>
      <c r="B242" s="230" t="s">
        <v>69</v>
      </c>
      <c r="C242" s="230" t="s">
        <v>15</v>
      </c>
      <c r="D242" s="230" t="s">
        <v>70</v>
      </c>
      <c r="E242" s="230" t="s">
        <v>16</v>
      </c>
      <c r="F242" s="230" t="s">
        <v>148</v>
      </c>
      <c r="G242" s="244">
        <v>0</v>
      </c>
      <c r="H242" s="244">
        <v>0</v>
      </c>
      <c r="I242" s="312">
        <v>0</v>
      </c>
      <c r="J242" s="335">
        <v>0</v>
      </c>
      <c r="K242" s="340">
        <v>0</v>
      </c>
      <c r="L242" s="314">
        <v>0</v>
      </c>
      <c r="M242" s="344">
        <f t="shared" si="39"/>
        <v>0</v>
      </c>
      <c r="N242" s="314">
        <v>0</v>
      </c>
      <c r="O242" s="249">
        <f t="shared" si="40"/>
        <v>0</v>
      </c>
      <c r="P242" s="249">
        <v>8</v>
      </c>
      <c r="Q242" s="249">
        <v>33</v>
      </c>
      <c r="R242" s="318"/>
      <c r="S242" s="115"/>
      <c r="T242" s="7">
        <f t="shared" si="37"/>
        <v>0</v>
      </c>
      <c r="U242" s="101">
        <f t="shared" si="36"/>
        <v>0</v>
      </c>
      <c r="V242" s="3"/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8</v>
      </c>
      <c r="AC242" s="7">
        <v>33</v>
      </c>
      <c r="AD242" s="112">
        <f t="shared" si="41"/>
        <v>0</v>
      </c>
      <c r="AE242" s="112">
        <f t="shared" si="41"/>
        <v>0</v>
      </c>
      <c r="AF242" s="112">
        <f t="shared" si="42"/>
        <v>0</v>
      </c>
      <c r="AG242" s="112">
        <f t="shared" si="43"/>
        <v>0</v>
      </c>
      <c r="AH242" s="356">
        <f t="shared" si="44"/>
        <v>0</v>
      </c>
      <c r="AI242" s="112">
        <f t="shared" si="44"/>
        <v>0</v>
      </c>
      <c r="AJ242" s="112">
        <f t="shared" si="44"/>
        <v>0</v>
      </c>
      <c r="AK242" s="3"/>
      <c r="AL242" s="334"/>
      <c r="AM24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образование15.01.05 Сварщик (ручной и частично механизированной сварки (наплавки)очнаяКОГПОБУ "Вятский аграрно-промышленный техникум"</v>
      </c>
      <c r="AN242" s="337">
        <v>0</v>
      </c>
      <c r="AO242" s="338" t="b">
        <f t="shared" si="46"/>
        <v>0</v>
      </c>
      <c r="AQ242" s="338" t="b">
        <f t="shared" si="47"/>
        <v>1</v>
      </c>
    </row>
    <row r="243" spans="1:43" ht="45" customHeight="1" x14ac:dyDescent="0.25">
      <c r="A243" s="353">
        <f t="shared" si="38"/>
        <v>230</v>
      </c>
      <c r="B243" s="230" t="s">
        <v>69</v>
      </c>
      <c r="C243" s="230" t="s">
        <v>15</v>
      </c>
      <c r="D243" s="230" t="s">
        <v>89</v>
      </c>
      <c r="E243" s="230" t="s">
        <v>16</v>
      </c>
      <c r="F243" s="230" t="s">
        <v>127</v>
      </c>
      <c r="G243" s="244">
        <v>87</v>
      </c>
      <c r="H243" s="244">
        <v>85</v>
      </c>
      <c r="I243" s="312">
        <v>41</v>
      </c>
      <c r="J243" s="335">
        <v>41</v>
      </c>
      <c r="K243" s="340">
        <v>41</v>
      </c>
      <c r="L243" s="314">
        <v>40</v>
      </c>
      <c r="M243" s="344">
        <f t="shared" si="39"/>
        <v>40</v>
      </c>
      <c r="N243" s="314">
        <v>63</v>
      </c>
      <c r="O243" s="249">
        <f t="shared" si="40"/>
        <v>63</v>
      </c>
      <c r="P243" s="249">
        <v>63</v>
      </c>
      <c r="Q243" s="249">
        <v>63</v>
      </c>
      <c r="R243" s="318"/>
      <c r="S243" s="115"/>
      <c r="T243" s="7">
        <f t="shared" si="37"/>
        <v>63.25</v>
      </c>
      <c r="U243" s="101">
        <f t="shared" si="36"/>
        <v>-0.25</v>
      </c>
      <c r="V243" s="3"/>
      <c r="W243" s="7">
        <v>87</v>
      </c>
      <c r="X243" s="7">
        <v>85</v>
      </c>
      <c r="Y243" s="7">
        <v>41</v>
      </c>
      <c r="Z243" s="7">
        <v>40</v>
      </c>
      <c r="AA243" s="7">
        <v>63</v>
      </c>
      <c r="AB243" s="7">
        <v>63</v>
      </c>
      <c r="AC243" s="7">
        <v>63</v>
      </c>
      <c r="AD243" s="112">
        <f t="shared" si="41"/>
        <v>0</v>
      </c>
      <c r="AE243" s="112">
        <f t="shared" si="41"/>
        <v>0</v>
      </c>
      <c r="AF243" s="112">
        <f t="shared" si="42"/>
        <v>0</v>
      </c>
      <c r="AG243" s="112">
        <f t="shared" si="43"/>
        <v>0</v>
      </c>
      <c r="AH243" s="356">
        <f t="shared" si="44"/>
        <v>0</v>
      </c>
      <c r="AI243" s="112">
        <f t="shared" si="44"/>
        <v>0</v>
      </c>
      <c r="AJ243" s="112">
        <f t="shared" si="44"/>
        <v>0</v>
      </c>
      <c r="AK243" s="3"/>
      <c r="AL243" s="334"/>
      <c r="AM243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образование19.01.04 ПекарьочнаяКОГПОАУ "Кировский технологический колледж пищевой промышленности"</v>
      </c>
      <c r="AN243" s="337">
        <v>41</v>
      </c>
      <c r="AO243" s="338" t="b">
        <f t="shared" si="46"/>
        <v>0</v>
      </c>
      <c r="AQ243" s="338" t="b">
        <f t="shared" si="47"/>
        <v>1</v>
      </c>
    </row>
    <row r="244" spans="1:43" ht="45" customHeight="1" x14ac:dyDescent="0.25">
      <c r="A244" s="353">
        <f t="shared" si="38"/>
        <v>231</v>
      </c>
      <c r="B244" s="230" t="s">
        <v>10</v>
      </c>
      <c r="C244" s="230" t="s">
        <v>15</v>
      </c>
      <c r="D244" s="230" t="s">
        <v>62</v>
      </c>
      <c r="E244" s="230" t="s">
        <v>13</v>
      </c>
      <c r="F244" s="230" t="s">
        <v>117</v>
      </c>
      <c r="G244" s="244">
        <v>14</v>
      </c>
      <c r="H244" s="244">
        <v>14</v>
      </c>
      <c r="I244" s="312">
        <v>0</v>
      </c>
      <c r="J244" s="335">
        <v>4</v>
      </c>
      <c r="K244" s="340">
        <v>4</v>
      </c>
      <c r="L244" s="314">
        <v>0</v>
      </c>
      <c r="M244" s="344">
        <v>0</v>
      </c>
      <c r="N244" s="314">
        <v>7</v>
      </c>
      <c r="O244" s="249">
        <f t="shared" si="40"/>
        <v>8</v>
      </c>
      <c r="P244" s="249">
        <v>7</v>
      </c>
      <c r="Q244" s="249">
        <v>7</v>
      </c>
      <c r="R244" s="318"/>
      <c r="S244" s="115"/>
      <c r="T244" s="7">
        <f t="shared" si="37"/>
        <v>8</v>
      </c>
      <c r="U244" s="101">
        <f t="shared" si="36"/>
        <v>0</v>
      </c>
      <c r="V244" s="3"/>
      <c r="W244" s="7">
        <v>14</v>
      </c>
      <c r="X244" s="7">
        <v>14</v>
      </c>
      <c r="Y244" s="7">
        <v>0</v>
      </c>
      <c r="Z244" s="7">
        <v>0</v>
      </c>
      <c r="AA244" s="7">
        <v>7</v>
      </c>
      <c r="AB244" s="7">
        <v>7</v>
      </c>
      <c r="AC244" s="7">
        <v>7</v>
      </c>
      <c r="AD244" s="112">
        <f t="shared" si="41"/>
        <v>0</v>
      </c>
      <c r="AE244" s="112">
        <f t="shared" si="41"/>
        <v>0</v>
      </c>
      <c r="AF244" s="112">
        <f t="shared" si="42"/>
        <v>4</v>
      </c>
      <c r="AG244" s="112">
        <f t="shared" si="43"/>
        <v>0</v>
      </c>
      <c r="AH244" s="356">
        <f t="shared" si="44"/>
        <v>1</v>
      </c>
      <c r="AI244" s="112">
        <f t="shared" si="44"/>
        <v>0</v>
      </c>
      <c r="AJ244" s="112">
        <f t="shared" si="44"/>
        <v>0</v>
      </c>
      <c r="AK244" s="3"/>
      <c r="AL244" s="334"/>
      <c r="AM244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образование23.02.03 Техническое обслуживание и ремонт автомобильного транспортазаочнаяКОГПОБУ "Нолинский техникум механизации сельского хозяйства"</v>
      </c>
      <c r="AN244" s="337">
        <v>4</v>
      </c>
      <c r="AO244" s="338" t="b">
        <f t="shared" si="46"/>
        <v>0</v>
      </c>
      <c r="AQ244" s="338" t="b">
        <f t="shared" si="47"/>
        <v>1</v>
      </c>
    </row>
    <row r="245" spans="1:43" ht="45" customHeight="1" x14ac:dyDescent="0.25">
      <c r="A245" s="353">
        <f t="shared" si="38"/>
        <v>232</v>
      </c>
      <c r="B245" s="230" t="s">
        <v>10</v>
      </c>
      <c r="C245" s="230" t="s">
        <v>15</v>
      </c>
      <c r="D245" s="230" t="s">
        <v>58</v>
      </c>
      <c r="E245" s="230" t="s">
        <v>16</v>
      </c>
      <c r="F245" s="230" t="s">
        <v>152</v>
      </c>
      <c r="G245" s="244">
        <v>12</v>
      </c>
      <c r="H245" s="244">
        <v>12</v>
      </c>
      <c r="I245" s="312">
        <v>0</v>
      </c>
      <c r="J245" s="335">
        <v>0</v>
      </c>
      <c r="K245" s="340">
        <v>0</v>
      </c>
      <c r="L245" s="314">
        <v>0</v>
      </c>
      <c r="M245" s="243">
        <f t="shared" si="39"/>
        <v>0</v>
      </c>
      <c r="N245" s="314">
        <v>6</v>
      </c>
      <c r="O245" s="249">
        <f t="shared" si="40"/>
        <v>6</v>
      </c>
      <c r="P245" s="249">
        <v>0</v>
      </c>
      <c r="Q245" s="249">
        <v>0</v>
      </c>
      <c r="R245" s="318"/>
      <c r="S245" s="115"/>
      <c r="T245" s="7">
        <f t="shared" si="37"/>
        <v>6</v>
      </c>
      <c r="U245" s="101">
        <f t="shared" si="36"/>
        <v>0</v>
      </c>
      <c r="V245" s="3"/>
      <c r="W245" s="7">
        <v>12</v>
      </c>
      <c r="X245" s="7">
        <v>12</v>
      </c>
      <c r="Y245" s="7">
        <v>0</v>
      </c>
      <c r="Z245" s="7">
        <v>0</v>
      </c>
      <c r="AA245" s="7">
        <v>6</v>
      </c>
      <c r="AB245" s="7">
        <v>0</v>
      </c>
      <c r="AC245" s="7">
        <v>0</v>
      </c>
      <c r="AD245" s="112">
        <f t="shared" si="41"/>
        <v>0</v>
      </c>
      <c r="AE245" s="112">
        <f t="shared" si="41"/>
        <v>0</v>
      </c>
      <c r="AF245" s="112">
        <f t="shared" si="42"/>
        <v>0</v>
      </c>
      <c r="AG245" s="112">
        <f t="shared" si="43"/>
        <v>0</v>
      </c>
      <c r="AH245" s="356">
        <f t="shared" si="44"/>
        <v>0</v>
      </c>
      <c r="AI245" s="112">
        <f t="shared" si="44"/>
        <v>0</v>
      </c>
      <c r="AJ245" s="112">
        <f t="shared" si="44"/>
        <v>0</v>
      </c>
      <c r="AK245" s="3"/>
      <c r="AL245" s="334"/>
      <c r="AM245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образование35.02.05 АгрономияочнаяКОГПОАУ "Техникум промышленности и народных промыслов"</v>
      </c>
      <c r="AN245" s="337">
        <v>0</v>
      </c>
      <c r="AO245" s="338" t="b">
        <f t="shared" si="46"/>
        <v>0</v>
      </c>
      <c r="AQ245" s="338" t="b">
        <f t="shared" si="47"/>
        <v>1</v>
      </c>
    </row>
    <row r="246" spans="1:43" ht="56.25" customHeight="1" x14ac:dyDescent="0.25">
      <c r="A246" s="353">
        <f t="shared" si="38"/>
        <v>233</v>
      </c>
      <c r="B246" s="230" t="s">
        <v>69</v>
      </c>
      <c r="C246" s="230" t="s">
        <v>15</v>
      </c>
      <c r="D246" s="230" t="s">
        <v>78</v>
      </c>
      <c r="E246" s="230" t="s">
        <v>16</v>
      </c>
      <c r="F246" s="230" t="s">
        <v>129</v>
      </c>
      <c r="G246" s="244">
        <v>1</v>
      </c>
      <c r="H246" s="244">
        <v>1</v>
      </c>
      <c r="I246" s="312">
        <v>1</v>
      </c>
      <c r="J246" s="335">
        <v>1</v>
      </c>
      <c r="K246" s="340">
        <v>1</v>
      </c>
      <c r="L246" s="314">
        <v>1</v>
      </c>
      <c r="M246" s="243">
        <f t="shared" si="39"/>
        <v>1</v>
      </c>
      <c r="N246" s="314">
        <v>1</v>
      </c>
      <c r="O246" s="249">
        <f t="shared" si="40"/>
        <v>1</v>
      </c>
      <c r="P246" s="249">
        <v>1</v>
      </c>
      <c r="Q246" s="249">
        <v>1</v>
      </c>
      <c r="R246" s="318"/>
      <c r="S246" s="115"/>
      <c r="T246" s="7">
        <f t="shared" si="37"/>
        <v>1</v>
      </c>
      <c r="U246" s="101">
        <f t="shared" si="36"/>
        <v>0</v>
      </c>
      <c r="V246" s="3"/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112">
        <f t="shared" si="41"/>
        <v>0</v>
      </c>
      <c r="AE246" s="112">
        <f t="shared" si="41"/>
        <v>0</v>
      </c>
      <c r="AF246" s="112">
        <f t="shared" si="42"/>
        <v>0</v>
      </c>
      <c r="AG246" s="112">
        <f t="shared" si="43"/>
        <v>0</v>
      </c>
      <c r="AH246" s="356">
        <f t="shared" si="44"/>
        <v>0</v>
      </c>
      <c r="AI246" s="112">
        <f t="shared" si="44"/>
        <v>0</v>
      </c>
      <c r="AJ246" s="112">
        <f t="shared" si="44"/>
        <v>0</v>
      </c>
      <c r="AK246" s="3"/>
      <c r="AL246" s="334"/>
      <c r="AM24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образование08.01.08 Мастер отделочных строительных работочнаяКОГПОАУ "Куменский аграрно-технологический техникум"</v>
      </c>
      <c r="AN246" s="337">
        <v>1</v>
      </c>
      <c r="AO246" s="338" t="b">
        <f t="shared" si="46"/>
        <v>0</v>
      </c>
      <c r="AQ246" s="338" t="b">
        <f t="shared" si="47"/>
        <v>1</v>
      </c>
    </row>
    <row r="247" spans="1:43" ht="45" customHeight="1" x14ac:dyDescent="0.25">
      <c r="A247" s="353">
        <f t="shared" si="38"/>
        <v>234</v>
      </c>
      <c r="B247" s="230" t="s">
        <v>69</v>
      </c>
      <c r="C247" s="230" t="s">
        <v>15</v>
      </c>
      <c r="D247" s="230" t="s">
        <v>74</v>
      </c>
      <c r="E247" s="230" t="s">
        <v>16</v>
      </c>
      <c r="F247" s="230" t="s">
        <v>122</v>
      </c>
      <c r="G247" s="244">
        <v>49</v>
      </c>
      <c r="H247" s="244">
        <v>48</v>
      </c>
      <c r="I247" s="312">
        <v>25</v>
      </c>
      <c r="J247" s="335">
        <v>24</v>
      </c>
      <c r="K247" s="340">
        <v>24</v>
      </c>
      <c r="L247" s="314">
        <v>26</v>
      </c>
      <c r="M247" s="243">
        <f t="shared" si="39"/>
        <v>27</v>
      </c>
      <c r="N247" s="314">
        <v>37</v>
      </c>
      <c r="O247" s="249">
        <f t="shared" si="40"/>
        <v>37</v>
      </c>
      <c r="P247" s="249">
        <v>37</v>
      </c>
      <c r="Q247" s="249">
        <v>37</v>
      </c>
      <c r="R247" s="318"/>
      <c r="S247" s="115"/>
      <c r="T247" s="7">
        <f t="shared" si="37"/>
        <v>37</v>
      </c>
      <c r="U247" s="101">
        <f t="shared" si="36"/>
        <v>0</v>
      </c>
      <c r="V247" s="3"/>
      <c r="W247" s="7">
        <v>49</v>
      </c>
      <c r="X247" s="7">
        <v>48</v>
      </c>
      <c r="Y247" s="7">
        <v>25</v>
      </c>
      <c r="Z247" s="7">
        <v>26</v>
      </c>
      <c r="AA247" s="7">
        <v>37</v>
      </c>
      <c r="AB247" s="7">
        <v>37</v>
      </c>
      <c r="AC247" s="7">
        <v>37</v>
      </c>
      <c r="AD247" s="112">
        <f t="shared" si="41"/>
        <v>0</v>
      </c>
      <c r="AE247" s="112">
        <f t="shared" si="41"/>
        <v>0</v>
      </c>
      <c r="AF247" s="112">
        <f t="shared" si="42"/>
        <v>-1</v>
      </c>
      <c r="AG247" s="112">
        <f t="shared" si="43"/>
        <v>1</v>
      </c>
      <c r="AH247" s="356">
        <f t="shared" si="44"/>
        <v>0</v>
      </c>
      <c r="AI247" s="112">
        <f t="shared" si="44"/>
        <v>0</v>
      </c>
      <c r="AJ247" s="112">
        <f t="shared" si="44"/>
        <v>0</v>
      </c>
      <c r="AK247" s="3"/>
      <c r="AL247" s="334"/>
      <c r="AM247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отраслям)очнаяКОГПОАУ "Вятский железнодорожный техникум"</v>
      </c>
      <c r="AN247" s="337">
        <v>24</v>
      </c>
      <c r="AO247" s="338" t="b">
        <f t="shared" si="46"/>
        <v>0</v>
      </c>
      <c r="AQ247" s="338" t="b">
        <f t="shared" si="47"/>
        <v>1</v>
      </c>
    </row>
    <row r="248" spans="1:43" ht="45" customHeight="1" x14ac:dyDescent="0.25">
      <c r="A248" s="353">
        <f t="shared" si="38"/>
        <v>235</v>
      </c>
      <c r="B248" s="230" t="s">
        <v>69</v>
      </c>
      <c r="C248" s="230" t="s">
        <v>15</v>
      </c>
      <c r="D248" s="230" t="s">
        <v>74</v>
      </c>
      <c r="E248" s="230" t="s">
        <v>16</v>
      </c>
      <c r="F248" s="230" t="s">
        <v>124</v>
      </c>
      <c r="G248" s="244">
        <v>44</v>
      </c>
      <c r="H248" s="244">
        <v>40</v>
      </c>
      <c r="I248" s="312">
        <v>32</v>
      </c>
      <c r="J248" s="335">
        <v>24</v>
      </c>
      <c r="K248" s="340">
        <v>24</v>
      </c>
      <c r="L248" s="314">
        <v>56</v>
      </c>
      <c r="M248" s="243">
        <f t="shared" si="39"/>
        <v>64</v>
      </c>
      <c r="N248" s="314">
        <v>43</v>
      </c>
      <c r="O248" s="249">
        <f t="shared" si="40"/>
        <v>43</v>
      </c>
      <c r="P248" s="249">
        <v>46</v>
      </c>
      <c r="Q248" s="249">
        <v>46</v>
      </c>
      <c r="R248" s="318"/>
      <c r="S248" s="115"/>
      <c r="T248" s="7">
        <f t="shared" si="37"/>
        <v>43</v>
      </c>
      <c r="U248" s="101">
        <f t="shared" si="36"/>
        <v>0</v>
      </c>
      <c r="V248" s="3"/>
      <c r="W248" s="7">
        <v>44</v>
      </c>
      <c r="X248" s="7">
        <v>40</v>
      </c>
      <c r="Y248" s="7">
        <v>32</v>
      </c>
      <c r="Z248" s="7">
        <v>56</v>
      </c>
      <c r="AA248" s="7">
        <v>43</v>
      </c>
      <c r="AB248" s="7">
        <v>46</v>
      </c>
      <c r="AC248" s="7">
        <v>46</v>
      </c>
      <c r="AD248" s="112">
        <f t="shared" si="41"/>
        <v>0</v>
      </c>
      <c r="AE248" s="112">
        <f t="shared" si="41"/>
        <v>0</v>
      </c>
      <c r="AF248" s="112">
        <f t="shared" si="42"/>
        <v>-8</v>
      </c>
      <c r="AG248" s="112">
        <f t="shared" si="43"/>
        <v>8</v>
      </c>
      <c r="AH248" s="356">
        <f t="shared" si="44"/>
        <v>0</v>
      </c>
      <c r="AI248" s="112">
        <f t="shared" si="44"/>
        <v>0</v>
      </c>
      <c r="AJ248" s="112">
        <f t="shared" si="44"/>
        <v>0</v>
      </c>
      <c r="AK248" s="3"/>
      <c r="AL248" s="334"/>
      <c r="AM24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отраслям)очнаяКОГПОАУ "Омутнинский политехнический техникум"</v>
      </c>
      <c r="AN248" s="337">
        <v>24</v>
      </c>
      <c r="AO248" s="338" t="b">
        <f t="shared" si="46"/>
        <v>0</v>
      </c>
      <c r="AQ248" s="338" t="b">
        <f t="shared" si="47"/>
        <v>1</v>
      </c>
    </row>
    <row r="249" spans="1:43" ht="45" customHeight="1" x14ac:dyDescent="0.25">
      <c r="A249" s="353">
        <f t="shared" si="38"/>
        <v>236</v>
      </c>
      <c r="B249" s="230" t="s">
        <v>69</v>
      </c>
      <c r="C249" s="230" t="s">
        <v>15</v>
      </c>
      <c r="D249" s="230" t="s">
        <v>74</v>
      </c>
      <c r="E249" s="230" t="s">
        <v>16</v>
      </c>
      <c r="F249" s="230" t="s">
        <v>125</v>
      </c>
      <c r="G249" s="244">
        <v>21</v>
      </c>
      <c r="H249" s="244">
        <v>20</v>
      </c>
      <c r="I249" s="312">
        <v>21</v>
      </c>
      <c r="J249" s="335">
        <v>19</v>
      </c>
      <c r="K249" s="340">
        <v>19</v>
      </c>
      <c r="L249" s="314">
        <v>22</v>
      </c>
      <c r="M249" s="243">
        <f t="shared" si="39"/>
        <v>24</v>
      </c>
      <c r="N249" s="314">
        <v>21</v>
      </c>
      <c r="O249" s="249">
        <f t="shared" si="40"/>
        <v>21</v>
      </c>
      <c r="P249" s="249">
        <v>21</v>
      </c>
      <c r="Q249" s="249">
        <v>21</v>
      </c>
      <c r="R249" s="318"/>
      <c r="S249" s="115"/>
      <c r="T249" s="7">
        <f t="shared" si="37"/>
        <v>21</v>
      </c>
      <c r="U249" s="101">
        <f t="shared" si="36"/>
        <v>0</v>
      </c>
      <c r="V249" s="3"/>
      <c r="W249" s="7">
        <v>21</v>
      </c>
      <c r="X249" s="7">
        <v>20</v>
      </c>
      <c r="Y249" s="7">
        <v>21</v>
      </c>
      <c r="Z249" s="7">
        <v>22</v>
      </c>
      <c r="AA249" s="7">
        <v>21</v>
      </c>
      <c r="AB249" s="7">
        <v>21</v>
      </c>
      <c r="AC249" s="7">
        <v>21</v>
      </c>
      <c r="AD249" s="112">
        <f t="shared" si="41"/>
        <v>0</v>
      </c>
      <c r="AE249" s="112">
        <f t="shared" si="41"/>
        <v>0</v>
      </c>
      <c r="AF249" s="112">
        <f t="shared" si="42"/>
        <v>-2</v>
      </c>
      <c r="AG249" s="112">
        <f t="shared" si="43"/>
        <v>2</v>
      </c>
      <c r="AH249" s="356">
        <f t="shared" si="44"/>
        <v>0</v>
      </c>
      <c r="AI249" s="112">
        <f t="shared" si="44"/>
        <v>0</v>
      </c>
      <c r="AJ249" s="112">
        <f t="shared" si="44"/>
        <v>0</v>
      </c>
      <c r="AK249" s="3"/>
      <c r="AL249" s="334"/>
      <c r="AM24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отраслям)очнаяКОГПОБУ "Вятско-Полянский механический техникум"</v>
      </c>
      <c r="AN249" s="337">
        <v>19</v>
      </c>
      <c r="AO249" s="338" t="b">
        <f t="shared" si="46"/>
        <v>0</v>
      </c>
      <c r="AQ249" s="338" t="b">
        <f t="shared" si="47"/>
        <v>1</v>
      </c>
    </row>
    <row r="250" spans="1:43" ht="45" customHeight="1" x14ac:dyDescent="0.25">
      <c r="A250" s="353">
        <f t="shared" si="38"/>
        <v>237</v>
      </c>
      <c r="B250" s="230" t="s">
        <v>10</v>
      </c>
      <c r="C250" s="230" t="s">
        <v>11</v>
      </c>
      <c r="D250" s="230" t="s">
        <v>91</v>
      </c>
      <c r="E250" s="230" t="s">
        <v>13</v>
      </c>
      <c r="F250" s="230" t="s">
        <v>126</v>
      </c>
      <c r="G250" s="244">
        <v>41</v>
      </c>
      <c r="H250" s="244">
        <v>41</v>
      </c>
      <c r="I250" s="312">
        <v>30</v>
      </c>
      <c r="J250" s="335">
        <v>30</v>
      </c>
      <c r="K250" s="340">
        <v>30</v>
      </c>
      <c r="L250" s="314">
        <v>45</v>
      </c>
      <c r="M250" s="243">
        <f t="shared" si="39"/>
        <v>45</v>
      </c>
      <c r="N250" s="314">
        <v>39</v>
      </c>
      <c r="O250" s="249">
        <f t="shared" si="40"/>
        <v>39</v>
      </c>
      <c r="P250" s="249">
        <v>39</v>
      </c>
      <c r="Q250" s="249">
        <v>39</v>
      </c>
      <c r="R250" s="318"/>
      <c r="S250" s="115"/>
      <c r="T250" s="7">
        <f t="shared" si="37"/>
        <v>39.25</v>
      </c>
      <c r="U250" s="101">
        <f t="shared" si="36"/>
        <v>-0.25</v>
      </c>
      <c r="V250" s="3"/>
      <c r="W250" s="7">
        <v>41</v>
      </c>
      <c r="X250" s="7">
        <v>41</v>
      </c>
      <c r="Y250" s="7">
        <v>30</v>
      </c>
      <c r="Z250" s="7">
        <v>45</v>
      </c>
      <c r="AA250" s="7">
        <v>39</v>
      </c>
      <c r="AB250" s="7">
        <v>39</v>
      </c>
      <c r="AC250" s="7">
        <v>39</v>
      </c>
      <c r="AD250" s="112">
        <f t="shared" si="41"/>
        <v>0</v>
      </c>
      <c r="AE250" s="112">
        <f t="shared" si="41"/>
        <v>0</v>
      </c>
      <c r="AF250" s="112">
        <f t="shared" si="42"/>
        <v>0</v>
      </c>
      <c r="AG250" s="112">
        <f t="shared" si="43"/>
        <v>0</v>
      </c>
      <c r="AH250" s="356">
        <f t="shared" si="44"/>
        <v>0</v>
      </c>
      <c r="AI250" s="112">
        <f t="shared" si="44"/>
        <v>0</v>
      </c>
      <c r="AJ250" s="112">
        <f t="shared" si="44"/>
        <v>0</v>
      </c>
      <c r="AK250" s="3"/>
      <c r="AL250" s="334"/>
      <c r="AM250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образование27.02.06 Контроль работы измирительных приборовзаочнаяКОГПОАУ "Вятский электромашиностроительный техникум"</v>
      </c>
      <c r="AN250" s="337">
        <v>30</v>
      </c>
      <c r="AO250" s="338" t="b">
        <f t="shared" si="46"/>
        <v>0</v>
      </c>
      <c r="AQ250" s="338" t="b">
        <f t="shared" si="47"/>
        <v>1</v>
      </c>
    </row>
    <row r="251" spans="1:43" ht="45" customHeight="1" x14ac:dyDescent="0.25">
      <c r="A251" s="353">
        <f t="shared" si="38"/>
        <v>238</v>
      </c>
      <c r="B251" s="230" t="s">
        <v>10</v>
      </c>
      <c r="C251" s="230" t="s">
        <v>15</v>
      </c>
      <c r="D251" s="230" t="s">
        <v>92</v>
      </c>
      <c r="E251" s="230" t="s">
        <v>16</v>
      </c>
      <c r="F251" s="230" t="s">
        <v>126</v>
      </c>
      <c r="G251" s="244">
        <v>97</v>
      </c>
      <c r="H251" s="244">
        <v>95</v>
      </c>
      <c r="I251" s="312">
        <v>76</v>
      </c>
      <c r="J251" s="335">
        <v>68</v>
      </c>
      <c r="K251" s="340">
        <v>68</v>
      </c>
      <c r="L251" s="314">
        <v>93</v>
      </c>
      <c r="M251" s="243">
        <f t="shared" si="39"/>
        <v>101</v>
      </c>
      <c r="N251" s="314">
        <v>90</v>
      </c>
      <c r="O251" s="249">
        <f t="shared" si="40"/>
        <v>90</v>
      </c>
      <c r="P251" s="249">
        <v>90</v>
      </c>
      <c r="Q251" s="249">
        <v>90</v>
      </c>
      <c r="R251" s="318"/>
      <c r="S251" s="115"/>
      <c r="T251" s="7">
        <f t="shared" si="37"/>
        <v>90.25</v>
      </c>
      <c r="U251" s="101">
        <f t="shared" si="36"/>
        <v>-0.25</v>
      </c>
      <c r="V251" s="3"/>
      <c r="W251" s="7">
        <v>97</v>
      </c>
      <c r="X251" s="7">
        <v>95</v>
      </c>
      <c r="Y251" s="7">
        <v>76</v>
      </c>
      <c r="Z251" s="7">
        <v>93</v>
      </c>
      <c r="AA251" s="7">
        <v>90</v>
      </c>
      <c r="AB251" s="7">
        <v>90</v>
      </c>
      <c r="AC251" s="7">
        <v>90</v>
      </c>
      <c r="AD251" s="112">
        <f t="shared" si="41"/>
        <v>0</v>
      </c>
      <c r="AE251" s="112">
        <f t="shared" si="41"/>
        <v>0</v>
      </c>
      <c r="AF251" s="112">
        <f t="shared" si="42"/>
        <v>-8</v>
      </c>
      <c r="AG251" s="112">
        <f t="shared" si="43"/>
        <v>8</v>
      </c>
      <c r="AH251" s="356">
        <f t="shared" si="44"/>
        <v>0</v>
      </c>
      <c r="AI251" s="112">
        <f t="shared" si="44"/>
        <v>0</v>
      </c>
      <c r="AJ251" s="112">
        <f t="shared" si="44"/>
        <v>0</v>
      </c>
      <c r="AK251" s="3"/>
      <c r="AL251" s="334"/>
      <c r="AM251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образование27.02.06 Контроль работы измирительных приборов очнаяКОГПОАУ "Вятский электромашиностроительный техникум"</v>
      </c>
      <c r="AN251" s="337">
        <v>68</v>
      </c>
      <c r="AO251" s="338" t="b">
        <f t="shared" si="46"/>
        <v>0</v>
      </c>
      <c r="AQ251" s="338" t="b">
        <f t="shared" si="47"/>
        <v>1</v>
      </c>
    </row>
    <row r="252" spans="1:43" ht="45" customHeight="1" x14ac:dyDescent="0.25">
      <c r="A252" s="353">
        <f t="shared" si="38"/>
        <v>239</v>
      </c>
      <c r="B252" s="230" t="s">
        <v>69</v>
      </c>
      <c r="C252" s="230" t="s">
        <v>15</v>
      </c>
      <c r="D252" s="230" t="s">
        <v>103</v>
      </c>
      <c r="E252" s="230" t="s">
        <v>16</v>
      </c>
      <c r="F252" s="230" t="s">
        <v>126</v>
      </c>
      <c r="G252" s="244">
        <v>50</v>
      </c>
      <c r="H252" s="244">
        <v>48</v>
      </c>
      <c r="I252" s="312">
        <v>56</v>
      </c>
      <c r="J252" s="335">
        <v>48</v>
      </c>
      <c r="K252" s="340">
        <v>48</v>
      </c>
      <c r="L252" s="314">
        <v>73</v>
      </c>
      <c r="M252" s="243">
        <f t="shared" si="39"/>
        <v>81</v>
      </c>
      <c r="N252" s="314">
        <v>57</v>
      </c>
      <c r="O252" s="249">
        <f t="shared" si="40"/>
        <v>57</v>
      </c>
      <c r="P252" s="249">
        <v>57</v>
      </c>
      <c r="Q252" s="249">
        <v>57</v>
      </c>
      <c r="R252" s="318"/>
      <c r="S252" s="115"/>
      <c r="T252" s="7">
        <f t="shared" si="37"/>
        <v>56.75</v>
      </c>
      <c r="U252" s="101">
        <f t="shared" si="36"/>
        <v>0.25</v>
      </c>
      <c r="V252" s="3"/>
      <c r="W252" s="7">
        <v>50</v>
      </c>
      <c r="X252" s="7">
        <v>48</v>
      </c>
      <c r="Y252" s="7">
        <v>56</v>
      </c>
      <c r="Z252" s="7">
        <v>73</v>
      </c>
      <c r="AA252" s="7">
        <v>57</v>
      </c>
      <c r="AB252" s="7">
        <v>57</v>
      </c>
      <c r="AC252" s="7">
        <v>57</v>
      </c>
      <c r="AD252" s="112">
        <f t="shared" si="41"/>
        <v>0</v>
      </c>
      <c r="AE252" s="112">
        <f t="shared" si="41"/>
        <v>0</v>
      </c>
      <c r="AF252" s="112">
        <f t="shared" si="42"/>
        <v>-8</v>
      </c>
      <c r="AG252" s="112">
        <f t="shared" si="43"/>
        <v>8</v>
      </c>
      <c r="AH252" s="356">
        <f t="shared" si="44"/>
        <v>0</v>
      </c>
      <c r="AI252" s="112">
        <f t="shared" si="44"/>
        <v>0</v>
      </c>
      <c r="AJ252" s="112">
        <f t="shared" si="44"/>
        <v>0</v>
      </c>
      <c r="AK252" s="3"/>
      <c r="AL252" s="334"/>
      <c r="AM25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образование15.01.32 Оператор станков с программным управлениемочнаяКОГПОАУ "Вятский электромашиностроительный техникум"</v>
      </c>
      <c r="AN252" s="337">
        <v>48</v>
      </c>
      <c r="AO252" s="338" t="b">
        <f t="shared" si="46"/>
        <v>0</v>
      </c>
      <c r="AQ252" s="338" t="b">
        <f t="shared" si="47"/>
        <v>1</v>
      </c>
    </row>
    <row r="253" spans="1:43" ht="45" customHeight="1" x14ac:dyDescent="0.25">
      <c r="A253" s="353">
        <f t="shared" si="38"/>
        <v>240</v>
      </c>
      <c r="B253" s="230" t="s">
        <v>69</v>
      </c>
      <c r="C253" s="230" t="s">
        <v>15</v>
      </c>
      <c r="D253" s="230" t="s">
        <v>93</v>
      </c>
      <c r="E253" s="230" t="s">
        <v>16</v>
      </c>
      <c r="F253" s="230" t="s">
        <v>126</v>
      </c>
      <c r="G253" s="244">
        <v>71</v>
      </c>
      <c r="H253" s="244">
        <v>68</v>
      </c>
      <c r="I253" s="312">
        <v>56</v>
      </c>
      <c r="J253" s="335">
        <v>56</v>
      </c>
      <c r="K253" s="340">
        <v>56</v>
      </c>
      <c r="L253" s="314">
        <v>73</v>
      </c>
      <c r="M253" s="243">
        <f t="shared" si="39"/>
        <v>73</v>
      </c>
      <c r="N253" s="314">
        <v>67</v>
      </c>
      <c r="O253" s="249">
        <f t="shared" si="40"/>
        <v>67</v>
      </c>
      <c r="P253" s="249">
        <v>67</v>
      </c>
      <c r="Q253" s="249">
        <v>67</v>
      </c>
      <c r="R253" s="318"/>
      <c r="S253" s="115"/>
      <c r="T253" s="7">
        <f t="shared" si="37"/>
        <v>67</v>
      </c>
      <c r="U253" s="101">
        <f t="shared" si="36"/>
        <v>0</v>
      </c>
      <c r="V253" s="3"/>
      <c r="W253" s="7">
        <v>71</v>
      </c>
      <c r="X253" s="7">
        <v>68</v>
      </c>
      <c r="Y253" s="7">
        <v>56</v>
      </c>
      <c r="Z253" s="7">
        <v>73</v>
      </c>
      <c r="AA253" s="7">
        <v>67</v>
      </c>
      <c r="AB253" s="7">
        <v>67</v>
      </c>
      <c r="AC253" s="7">
        <v>67</v>
      </c>
      <c r="AD253" s="112">
        <f t="shared" si="41"/>
        <v>0</v>
      </c>
      <c r="AE253" s="112">
        <f t="shared" si="41"/>
        <v>0</v>
      </c>
      <c r="AF253" s="112">
        <f t="shared" si="42"/>
        <v>0</v>
      </c>
      <c r="AG253" s="112">
        <f t="shared" si="43"/>
        <v>0</v>
      </c>
      <c r="AH253" s="356">
        <f t="shared" si="44"/>
        <v>0</v>
      </c>
      <c r="AI253" s="112">
        <f t="shared" si="44"/>
        <v>0</v>
      </c>
      <c r="AJ253" s="112">
        <f t="shared" si="44"/>
        <v>0</v>
      </c>
      <c r="AK253" s="3"/>
      <c r="AL253" s="334"/>
      <c r="AM253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образование15.01.31 Мастер контрольно-измирительных приборов и автоматикеочнаяКОГПОАУ "Вятский электромашиностроительный техникум"</v>
      </c>
      <c r="AN253" s="337">
        <v>56</v>
      </c>
      <c r="AO253" s="338" t="b">
        <f t="shared" si="46"/>
        <v>0</v>
      </c>
      <c r="AQ253" s="338" t="b">
        <f t="shared" si="47"/>
        <v>1</v>
      </c>
    </row>
    <row r="254" spans="1:43" ht="45" customHeight="1" x14ac:dyDescent="0.25">
      <c r="A254" s="353">
        <f t="shared" si="38"/>
        <v>241</v>
      </c>
      <c r="B254" s="230" t="s">
        <v>10</v>
      </c>
      <c r="C254" s="230" t="s">
        <v>11</v>
      </c>
      <c r="D254" s="230" t="s">
        <v>65</v>
      </c>
      <c r="E254" s="230" t="s">
        <v>13</v>
      </c>
      <c r="F254" s="230" t="s">
        <v>124</v>
      </c>
      <c r="G254" s="244">
        <v>0</v>
      </c>
      <c r="H254" s="244">
        <v>0</v>
      </c>
      <c r="I254" s="312">
        <v>5</v>
      </c>
      <c r="J254" s="335">
        <v>5</v>
      </c>
      <c r="K254" s="340">
        <v>5</v>
      </c>
      <c r="L254" s="314">
        <v>15</v>
      </c>
      <c r="M254" s="243">
        <f t="shared" si="39"/>
        <v>15</v>
      </c>
      <c r="N254" s="314">
        <v>5</v>
      </c>
      <c r="O254" s="249">
        <f t="shared" si="40"/>
        <v>5</v>
      </c>
      <c r="P254" s="249">
        <v>15</v>
      </c>
      <c r="Q254" s="249">
        <v>15</v>
      </c>
      <c r="R254" s="318"/>
      <c r="S254" s="115"/>
      <c r="T254" s="7">
        <f t="shared" si="37"/>
        <v>5</v>
      </c>
      <c r="U254" s="101">
        <f t="shared" ref="U254:U317" si="48">O254-T254</f>
        <v>0</v>
      </c>
      <c r="V254" s="3"/>
      <c r="W254" s="7">
        <v>0</v>
      </c>
      <c r="X254" s="7">
        <v>0</v>
      </c>
      <c r="Y254" s="7">
        <v>5</v>
      </c>
      <c r="Z254" s="7">
        <v>15</v>
      </c>
      <c r="AA254" s="7">
        <v>5</v>
      </c>
      <c r="AB254" s="7">
        <v>15</v>
      </c>
      <c r="AC254" s="7">
        <v>15</v>
      </c>
      <c r="AD254" s="112">
        <f t="shared" si="41"/>
        <v>0</v>
      </c>
      <c r="AE254" s="112">
        <f t="shared" si="41"/>
        <v>0</v>
      </c>
      <c r="AF254" s="112">
        <f t="shared" si="42"/>
        <v>0</v>
      </c>
      <c r="AG254" s="112">
        <f t="shared" si="43"/>
        <v>0</v>
      </c>
      <c r="AH254" s="356">
        <f t="shared" si="44"/>
        <v>0</v>
      </c>
      <c r="AI254" s="112">
        <f t="shared" si="44"/>
        <v>0</v>
      </c>
      <c r="AJ254" s="112">
        <f t="shared" si="44"/>
        <v>0</v>
      </c>
      <c r="AK254" s="3"/>
      <c r="AL254" s="334"/>
      <c r="AM254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отраслям)заочнаяКОГПОАУ "Омутнинский политехнический техникум"</v>
      </c>
      <c r="AN254" s="337">
        <v>5</v>
      </c>
      <c r="AO254" s="338" t="b">
        <f t="shared" si="46"/>
        <v>0</v>
      </c>
      <c r="AQ254" s="338" t="b">
        <f t="shared" si="47"/>
        <v>1</v>
      </c>
    </row>
    <row r="255" spans="1:43" ht="45" customHeight="1" x14ac:dyDescent="0.25">
      <c r="A255" s="353">
        <f t="shared" si="38"/>
        <v>242</v>
      </c>
      <c r="B255" s="230" t="s">
        <v>69</v>
      </c>
      <c r="C255" s="230" t="s">
        <v>15</v>
      </c>
      <c r="D255" s="230" t="s">
        <v>75</v>
      </c>
      <c r="E255" s="230" t="s">
        <v>16</v>
      </c>
      <c r="F255" s="230" t="s">
        <v>118</v>
      </c>
      <c r="G255" s="244">
        <v>51</v>
      </c>
      <c r="H255" s="244">
        <v>48</v>
      </c>
      <c r="I255" s="312">
        <v>28</v>
      </c>
      <c r="J255" s="335">
        <v>23</v>
      </c>
      <c r="K255" s="340">
        <v>23</v>
      </c>
      <c r="L255" s="314">
        <v>35</v>
      </c>
      <c r="M255" s="243">
        <f t="shared" si="39"/>
        <v>40</v>
      </c>
      <c r="N255" s="314">
        <v>41</v>
      </c>
      <c r="O255" s="249">
        <f t="shared" si="40"/>
        <v>41</v>
      </c>
      <c r="P255" s="249">
        <v>14</v>
      </c>
      <c r="Q255" s="249">
        <v>10</v>
      </c>
      <c r="R255" s="318"/>
      <c r="S255" s="115"/>
      <c r="T255" s="7">
        <f t="shared" si="37"/>
        <v>40.5</v>
      </c>
      <c r="U255" s="101">
        <f t="shared" si="48"/>
        <v>0.5</v>
      </c>
      <c r="V255" s="3"/>
      <c r="W255" s="7">
        <v>51</v>
      </c>
      <c r="X255" s="7">
        <v>48</v>
      </c>
      <c r="Y255" s="7">
        <v>28</v>
      </c>
      <c r="Z255" s="7">
        <v>35</v>
      </c>
      <c r="AA255" s="7">
        <v>41</v>
      </c>
      <c r="AB255" s="7">
        <v>14</v>
      </c>
      <c r="AC255" s="7">
        <v>10</v>
      </c>
      <c r="AD255" s="112">
        <f t="shared" si="41"/>
        <v>0</v>
      </c>
      <c r="AE255" s="112">
        <f t="shared" si="41"/>
        <v>0</v>
      </c>
      <c r="AF255" s="112">
        <f t="shared" si="42"/>
        <v>-5</v>
      </c>
      <c r="AG255" s="112">
        <f t="shared" si="43"/>
        <v>5</v>
      </c>
      <c r="AH255" s="356">
        <f t="shared" si="44"/>
        <v>0</v>
      </c>
      <c r="AI255" s="112">
        <f t="shared" si="44"/>
        <v>0</v>
      </c>
      <c r="AJ255" s="112">
        <f t="shared" si="44"/>
        <v>0</v>
      </c>
      <c r="AK255" s="3"/>
      <c r="AL255" s="334"/>
      <c r="AM255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образование08.01.26 Мастер по ремонту и обслуживанию инженерных систем жилищно-комунального хозяйстваочнаяКОГПОАУ "Колледж промышленности и автомобильного сервиса"</v>
      </c>
      <c r="AN255" s="337">
        <v>23</v>
      </c>
      <c r="AO255" s="338" t="b">
        <f t="shared" si="46"/>
        <v>0</v>
      </c>
      <c r="AQ255" s="338" t="b">
        <f t="shared" si="47"/>
        <v>1</v>
      </c>
    </row>
    <row r="256" spans="1:43" ht="45" customHeight="1" x14ac:dyDescent="0.25">
      <c r="A256" s="353">
        <f t="shared" si="38"/>
        <v>243</v>
      </c>
      <c r="B256" s="230" t="s">
        <v>69</v>
      </c>
      <c r="C256" s="230" t="s">
        <v>15</v>
      </c>
      <c r="D256" s="230" t="s">
        <v>64</v>
      </c>
      <c r="E256" s="230" t="s">
        <v>16</v>
      </c>
      <c r="F256" s="230" t="s">
        <v>118</v>
      </c>
      <c r="G256" s="244">
        <v>85</v>
      </c>
      <c r="H256" s="244">
        <v>82</v>
      </c>
      <c r="I256" s="312">
        <v>67</v>
      </c>
      <c r="J256" s="335">
        <v>64</v>
      </c>
      <c r="K256" s="340">
        <v>64</v>
      </c>
      <c r="L256" s="314">
        <v>89</v>
      </c>
      <c r="M256" s="243">
        <f t="shared" si="39"/>
        <v>92</v>
      </c>
      <c r="N256" s="314">
        <v>81</v>
      </c>
      <c r="O256" s="249">
        <f t="shared" si="40"/>
        <v>81</v>
      </c>
      <c r="P256" s="249">
        <v>81</v>
      </c>
      <c r="Q256" s="249">
        <v>81</v>
      </c>
      <c r="R256" s="318"/>
      <c r="S256" s="115"/>
      <c r="T256" s="7">
        <f t="shared" si="37"/>
        <v>80.75</v>
      </c>
      <c r="U256" s="101">
        <f t="shared" si="48"/>
        <v>0.25</v>
      </c>
      <c r="V256" s="3"/>
      <c r="W256" s="7">
        <v>85</v>
      </c>
      <c r="X256" s="7">
        <v>82</v>
      </c>
      <c r="Y256" s="7">
        <v>67</v>
      </c>
      <c r="Z256" s="7">
        <v>89</v>
      </c>
      <c r="AA256" s="7">
        <v>81</v>
      </c>
      <c r="AB256" s="7">
        <v>81</v>
      </c>
      <c r="AC256" s="7">
        <v>81</v>
      </c>
      <c r="AD256" s="112">
        <f t="shared" si="41"/>
        <v>0</v>
      </c>
      <c r="AE256" s="112">
        <f t="shared" si="41"/>
        <v>0</v>
      </c>
      <c r="AF256" s="112">
        <f t="shared" si="42"/>
        <v>-3</v>
      </c>
      <c r="AG256" s="112">
        <f t="shared" si="43"/>
        <v>3</v>
      </c>
      <c r="AH256" s="356">
        <f t="shared" si="44"/>
        <v>0</v>
      </c>
      <c r="AI256" s="112">
        <f t="shared" si="44"/>
        <v>0</v>
      </c>
      <c r="AJ256" s="112">
        <f t="shared" si="44"/>
        <v>0</v>
      </c>
      <c r="AK256" s="3"/>
      <c r="AL256" s="334"/>
      <c r="AM25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автомобилейочнаяКОГПОАУ "Колледж промышленности и автомобильного сервиса"</v>
      </c>
      <c r="AN256" s="337">
        <v>64</v>
      </c>
      <c r="AO256" s="338" t="b">
        <f t="shared" si="46"/>
        <v>0</v>
      </c>
      <c r="AQ256" s="338" t="b">
        <f t="shared" si="47"/>
        <v>1</v>
      </c>
    </row>
    <row r="257" spans="1:43" ht="45" customHeight="1" x14ac:dyDescent="0.25">
      <c r="A257" s="353">
        <f t="shared" si="38"/>
        <v>244</v>
      </c>
      <c r="B257" s="230" t="s">
        <v>10</v>
      </c>
      <c r="C257" s="230" t="s">
        <v>11</v>
      </c>
      <c r="D257" s="230" t="s">
        <v>14</v>
      </c>
      <c r="E257" s="230" t="s">
        <v>13</v>
      </c>
      <c r="F257" s="230" t="s">
        <v>150</v>
      </c>
      <c r="G257" s="244">
        <v>23</v>
      </c>
      <c r="H257" s="244">
        <v>22</v>
      </c>
      <c r="I257" s="312">
        <v>23</v>
      </c>
      <c r="J257" s="335">
        <v>21</v>
      </c>
      <c r="K257" s="340">
        <v>21</v>
      </c>
      <c r="L257" s="314">
        <v>24</v>
      </c>
      <c r="M257" s="243">
        <f t="shared" si="39"/>
        <v>26</v>
      </c>
      <c r="N257" s="314">
        <v>23</v>
      </c>
      <c r="O257" s="249">
        <f t="shared" si="40"/>
        <v>23</v>
      </c>
      <c r="P257" s="249">
        <v>23</v>
      </c>
      <c r="Q257" s="249">
        <v>23</v>
      </c>
      <c r="R257" s="318"/>
      <c r="S257" s="115"/>
      <c r="T257" s="7">
        <f t="shared" si="37"/>
        <v>23</v>
      </c>
      <c r="U257" s="101">
        <f t="shared" si="48"/>
        <v>0</v>
      </c>
      <c r="V257" s="3"/>
      <c r="W257" s="7">
        <v>23</v>
      </c>
      <c r="X257" s="7">
        <v>22</v>
      </c>
      <c r="Y257" s="7">
        <v>23</v>
      </c>
      <c r="Z257" s="7">
        <v>24</v>
      </c>
      <c r="AA257" s="7">
        <v>23</v>
      </c>
      <c r="AB257" s="7">
        <v>23</v>
      </c>
      <c r="AC257" s="7">
        <v>23</v>
      </c>
      <c r="AD257" s="112">
        <f t="shared" si="41"/>
        <v>0</v>
      </c>
      <c r="AE257" s="112">
        <f t="shared" si="41"/>
        <v>0</v>
      </c>
      <c r="AF257" s="112">
        <f t="shared" si="42"/>
        <v>-2</v>
      </c>
      <c r="AG257" s="112">
        <f t="shared" si="43"/>
        <v>2</v>
      </c>
      <c r="AH257" s="356">
        <f t="shared" si="44"/>
        <v>0</v>
      </c>
      <c r="AI257" s="112">
        <f t="shared" si="44"/>
        <v>0</v>
      </c>
      <c r="AJ257" s="112">
        <f t="shared" si="44"/>
        <v>0</v>
      </c>
      <c r="AK257" s="3"/>
      <c r="AL257" s="334"/>
      <c r="AM257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образование23.02.07 Техническое обслуживание и ремонт двигателей, систем и агрегатов автомобилейзаочнаяКОГПОАУ "Кировский автодорожный техникум"</v>
      </c>
      <c r="AN257" s="337">
        <v>21</v>
      </c>
      <c r="AO257" s="338" t="b">
        <f t="shared" si="46"/>
        <v>0</v>
      </c>
      <c r="AQ257" s="338" t="b">
        <f t="shared" si="47"/>
        <v>1</v>
      </c>
    </row>
    <row r="258" spans="1:43" ht="45" customHeight="1" x14ac:dyDescent="0.25">
      <c r="A258" s="353">
        <f t="shared" si="38"/>
        <v>245</v>
      </c>
      <c r="B258" s="230" t="s">
        <v>69</v>
      </c>
      <c r="C258" s="230" t="s">
        <v>15</v>
      </c>
      <c r="D258" s="230" t="s">
        <v>64</v>
      </c>
      <c r="E258" s="230" t="s">
        <v>16</v>
      </c>
      <c r="F258" s="230" t="s">
        <v>150</v>
      </c>
      <c r="G258" s="244">
        <v>141</v>
      </c>
      <c r="H258" s="244">
        <v>129</v>
      </c>
      <c r="I258" s="312">
        <v>100</v>
      </c>
      <c r="J258" s="335">
        <v>30</v>
      </c>
      <c r="K258" s="340">
        <v>30</v>
      </c>
      <c r="L258" s="314">
        <v>122</v>
      </c>
      <c r="M258" s="243">
        <f t="shared" si="39"/>
        <v>192</v>
      </c>
      <c r="N258" s="314">
        <v>123</v>
      </c>
      <c r="O258" s="249">
        <f t="shared" si="40"/>
        <v>123</v>
      </c>
      <c r="P258" s="249">
        <v>123</v>
      </c>
      <c r="Q258" s="249">
        <v>123</v>
      </c>
      <c r="R258" s="318"/>
      <c r="S258" s="115"/>
      <c r="T258" s="7">
        <f t="shared" si="37"/>
        <v>123</v>
      </c>
      <c r="U258" s="101">
        <f t="shared" si="48"/>
        <v>0</v>
      </c>
      <c r="V258" s="3"/>
      <c r="W258" s="7">
        <v>141</v>
      </c>
      <c r="X258" s="7">
        <v>129</v>
      </c>
      <c r="Y258" s="7">
        <v>100</v>
      </c>
      <c r="Z258" s="7">
        <v>122</v>
      </c>
      <c r="AA258" s="7">
        <v>123</v>
      </c>
      <c r="AB258" s="7">
        <v>123</v>
      </c>
      <c r="AC258" s="7">
        <v>123</v>
      </c>
      <c r="AD258" s="112">
        <f t="shared" si="41"/>
        <v>0</v>
      </c>
      <c r="AE258" s="112">
        <f t="shared" si="41"/>
        <v>0</v>
      </c>
      <c r="AF258" s="112">
        <f t="shared" si="42"/>
        <v>-70</v>
      </c>
      <c r="AG258" s="112">
        <f t="shared" si="43"/>
        <v>70</v>
      </c>
      <c r="AH258" s="356">
        <f t="shared" si="44"/>
        <v>0</v>
      </c>
      <c r="AI258" s="112">
        <f t="shared" si="44"/>
        <v>0</v>
      </c>
      <c r="AJ258" s="112">
        <f t="shared" si="44"/>
        <v>0</v>
      </c>
      <c r="AK258" s="3"/>
      <c r="AL258" s="334"/>
      <c r="AM25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автомобилейочнаяКОГПОАУ "Кировский автодорожный техникум"</v>
      </c>
      <c r="AN258" s="337">
        <v>30</v>
      </c>
      <c r="AO258" s="338" t="b">
        <f t="shared" si="46"/>
        <v>0</v>
      </c>
      <c r="AQ258" s="338" t="b">
        <f t="shared" si="47"/>
        <v>1</v>
      </c>
    </row>
    <row r="259" spans="1:43" ht="45" customHeight="1" x14ac:dyDescent="0.25">
      <c r="A259" s="353">
        <f t="shared" si="38"/>
        <v>246</v>
      </c>
      <c r="B259" s="230" t="s">
        <v>69</v>
      </c>
      <c r="C259" s="230" t="s">
        <v>15</v>
      </c>
      <c r="D259" s="230" t="s">
        <v>200</v>
      </c>
      <c r="E259" s="230" t="s">
        <v>16</v>
      </c>
      <c r="F259" s="230" t="s">
        <v>150</v>
      </c>
      <c r="G259" s="244">
        <v>12</v>
      </c>
      <c r="H259" s="244">
        <v>11</v>
      </c>
      <c r="I259" s="312">
        <v>11</v>
      </c>
      <c r="J259" s="335">
        <v>11</v>
      </c>
      <c r="K259" s="340">
        <v>11</v>
      </c>
      <c r="L259" s="314">
        <v>10</v>
      </c>
      <c r="M259" s="243">
        <f t="shared" si="39"/>
        <v>10</v>
      </c>
      <c r="N259" s="314">
        <v>11</v>
      </c>
      <c r="O259" s="249">
        <f t="shared" si="40"/>
        <v>11</v>
      </c>
      <c r="P259" s="249">
        <v>11</v>
      </c>
      <c r="Q259" s="249">
        <v>11</v>
      </c>
      <c r="R259" s="318"/>
      <c r="S259" s="115"/>
      <c r="T259" s="7">
        <f t="shared" si="37"/>
        <v>11</v>
      </c>
      <c r="U259" s="101">
        <f t="shared" si="48"/>
        <v>0</v>
      </c>
      <c r="V259" s="3"/>
      <c r="W259" s="7">
        <v>12</v>
      </c>
      <c r="X259" s="7">
        <v>11</v>
      </c>
      <c r="Y259" s="7">
        <v>11</v>
      </c>
      <c r="Z259" s="7">
        <v>10</v>
      </c>
      <c r="AA259" s="7">
        <v>11</v>
      </c>
      <c r="AB259" s="7">
        <v>11</v>
      </c>
      <c r="AC259" s="7">
        <v>11</v>
      </c>
      <c r="AD259" s="112">
        <f t="shared" si="41"/>
        <v>0</v>
      </c>
      <c r="AE259" s="112">
        <f t="shared" si="41"/>
        <v>0</v>
      </c>
      <c r="AF259" s="112">
        <f t="shared" si="42"/>
        <v>0</v>
      </c>
      <c r="AG259" s="112">
        <f t="shared" si="43"/>
        <v>0</v>
      </c>
      <c r="AH259" s="356">
        <f t="shared" si="44"/>
        <v>0</v>
      </c>
      <c r="AI259" s="112">
        <f t="shared" si="44"/>
        <v>0</v>
      </c>
      <c r="AJ259" s="112">
        <f t="shared" si="44"/>
        <v>0</v>
      </c>
      <c r="AK259" s="3"/>
      <c r="AL259" s="334"/>
      <c r="AM259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образование29.01.07 ПортнойочнаяКОГПОАУ "Кировский автодорожный техникум"</v>
      </c>
      <c r="AN259" s="337">
        <v>11</v>
      </c>
      <c r="AO259" s="338" t="b">
        <f t="shared" si="46"/>
        <v>0</v>
      </c>
      <c r="AQ259" s="338" t="b">
        <f t="shared" si="47"/>
        <v>1</v>
      </c>
    </row>
    <row r="260" spans="1:43" ht="45" customHeight="1" x14ac:dyDescent="0.25">
      <c r="A260" s="353">
        <f t="shared" si="38"/>
        <v>247</v>
      </c>
      <c r="B260" s="230" t="s">
        <v>69</v>
      </c>
      <c r="C260" s="230" t="s">
        <v>15</v>
      </c>
      <c r="D260" s="230" t="s">
        <v>73</v>
      </c>
      <c r="E260" s="230" t="s">
        <v>16</v>
      </c>
      <c r="F260" s="230" t="s">
        <v>150</v>
      </c>
      <c r="G260" s="244">
        <v>0</v>
      </c>
      <c r="H260" s="244">
        <v>0</v>
      </c>
      <c r="I260" s="312">
        <v>8</v>
      </c>
      <c r="J260" s="335">
        <v>0</v>
      </c>
      <c r="K260" s="340">
        <v>0</v>
      </c>
      <c r="L260" s="314">
        <v>25</v>
      </c>
      <c r="M260" s="243">
        <f t="shared" si="39"/>
        <v>33</v>
      </c>
      <c r="N260" s="314">
        <v>8</v>
      </c>
      <c r="O260" s="249">
        <f t="shared" si="40"/>
        <v>8</v>
      </c>
      <c r="P260" s="249">
        <v>8</v>
      </c>
      <c r="Q260" s="249">
        <v>8</v>
      </c>
      <c r="R260" s="318"/>
      <c r="S260" s="115"/>
      <c r="T260" s="7">
        <f t="shared" si="37"/>
        <v>8.25</v>
      </c>
      <c r="U260" s="101">
        <f t="shared" si="48"/>
        <v>-0.25</v>
      </c>
      <c r="V260" s="3"/>
      <c r="W260" s="7">
        <v>0</v>
      </c>
      <c r="X260" s="7">
        <v>0</v>
      </c>
      <c r="Y260" s="7">
        <v>8</v>
      </c>
      <c r="Z260" s="7">
        <v>25</v>
      </c>
      <c r="AA260" s="7">
        <v>8</v>
      </c>
      <c r="AB260" s="7">
        <v>8</v>
      </c>
      <c r="AC260" s="7">
        <v>8</v>
      </c>
      <c r="AD260" s="112">
        <f t="shared" si="41"/>
        <v>0</v>
      </c>
      <c r="AE260" s="112">
        <f t="shared" si="41"/>
        <v>0</v>
      </c>
      <c r="AF260" s="112">
        <f t="shared" si="42"/>
        <v>-8</v>
      </c>
      <c r="AG260" s="112">
        <f t="shared" si="43"/>
        <v>8</v>
      </c>
      <c r="AH260" s="356">
        <f t="shared" si="44"/>
        <v>0</v>
      </c>
      <c r="AI260" s="112">
        <f t="shared" si="44"/>
        <v>0</v>
      </c>
      <c r="AJ260" s="112">
        <f t="shared" si="44"/>
        <v>0</v>
      </c>
      <c r="AK260" s="3"/>
      <c r="AL260" s="334"/>
      <c r="AM260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образование15.01.33 Токарь на станках с числовым программным управлениемочнаяКОГПОАУ "Кировский автодорожный техникум"</v>
      </c>
      <c r="AN260" s="337">
        <v>0</v>
      </c>
      <c r="AO260" s="338" t="b">
        <f t="shared" si="46"/>
        <v>0</v>
      </c>
      <c r="AQ260" s="338" t="b">
        <f t="shared" si="47"/>
        <v>1</v>
      </c>
    </row>
    <row r="261" spans="1:43" ht="45" customHeight="1" x14ac:dyDescent="0.25">
      <c r="A261" s="353">
        <f t="shared" si="38"/>
        <v>248</v>
      </c>
      <c r="B261" s="230" t="s">
        <v>69</v>
      </c>
      <c r="C261" s="230" t="s">
        <v>15</v>
      </c>
      <c r="D261" s="230" t="s">
        <v>701</v>
      </c>
      <c r="E261" s="230" t="s">
        <v>16</v>
      </c>
      <c r="F261" s="230" t="s">
        <v>150</v>
      </c>
      <c r="G261" s="244">
        <v>0</v>
      </c>
      <c r="H261" s="244">
        <v>0</v>
      </c>
      <c r="I261" s="312">
        <v>8</v>
      </c>
      <c r="J261" s="335">
        <v>0</v>
      </c>
      <c r="K261" s="340">
        <v>0</v>
      </c>
      <c r="L261" s="314">
        <v>25</v>
      </c>
      <c r="M261" s="243">
        <f t="shared" si="39"/>
        <v>33</v>
      </c>
      <c r="N261" s="314">
        <v>8</v>
      </c>
      <c r="O261" s="249">
        <f t="shared" si="40"/>
        <v>8</v>
      </c>
      <c r="P261" s="249">
        <v>8</v>
      </c>
      <c r="Q261" s="249">
        <v>8</v>
      </c>
      <c r="R261" s="318"/>
      <c r="S261" s="115"/>
      <c r="T261" s="7">
        <f t="shared" si="37"/>
        <v>8.25</v>
      </c>
      <c r="U261" s="101">
        <f t="shared" si="48"/>
        <v>-0.25</v>
      </c>
      <c r="V261" s="3"/>
      <c r="W261" s="7">
        <v>0</v>
      </c>
      <c r="X261" s="7">
        <v>0</v>
      </c>
      <c r="Y261" s="7">
        <v>8</v>
      </c>
      <c r="Z261" s="7">
        <v>25</v>
      </c>
      <c r="AA261" s="7">
        <v>8</v>
      </c>
      <c r="AB261" s="7">
        <v>8</v>
      </c>
      <c r="AC261" s="7">
        <v>8</v>
      </c>
      <c r="AD261" s="112">
        <f t="shared" si="41"/>
        <v>0</v>
      </c>
      <c r="AE261" s="112">
        <f t="shared" si="41"/>
        <v>0</v>
      </c>
      <c r="AF261" s="112">
        <f t="shared" si="42"/>
        <v>-8</v>
      </c>
      <c r="AG261" s="112">
        <f t="shared" si="43"/>
        <v>8</v>
      </c>
      <c r="AH261" s="356">
        <f t="shared" si="44"/>
        <v>0</v>
      </c>
      <c r="AI261" s="112">
        <f t="shared" si="44"/>
        <v>0</v>
      </c>
      <c r="AJ261" s="112">
        <f t="shared" si="44"/>
        <v>0</v>
      </c>
      <c r="AK261" s="3"/>
      <c r="AL261" s="334"/>
      <c r="AM261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образование15.01.34 Фрезеровщик на станках с числовым программным управлениемочнаяКОГПОАУ "Кировский автодорожный техникум"</v>
      </c>
      <c r="AN261" s="337">
        <v>0</v>
      </c>
      <c r="AO261" s="338" t="b">
        <f t="shared" si="46"/>
        <v>0</v>
      </c>
      <c r="AQ261" s="338" t="b">
        <f t="shared" si="47"/>
        <v>1</v>
      </c>
    </row>
    <row r="262" spans="1:43" ht="45" customHeight="1" x14ac:dyDescent="0.25">
      <c r="A262" s="353">
        <f t="shared" si="38"/>
        <v>249</v>
      </c>
      <c r="B262" s="230" t="s">
        <v>69</v>
      </c>
      <c r="C262" s="230" t="s">
        <v>15</v>
      </c>
      <c r="D262" s="230" t="s">
        <v>71</v>
      </c>
      <c r="E262" s="230" t="s">
        <v>16</v>
      </c>
      <c r="F262" s="230" t="s">
        <v>150</v>
      </c>
      <c r="G262" s="244">
        <v>0</v>
      </c>
      <c r="H262" s="244">
        <v>0</v>
      </c>
      <c r="I262" s="312">
        <v>8</v>
      </c>
      <c r="J262" s="335">
        <v>5</v>
      </c>
      <c r="K262" s="340">
        <v>5</v>
      </c>
      <c r="L262" s="314">
        <v>25</v>
      </c>
      <c r="M262" s="243">
        <f t="shared" si="39"/>
        <v>28</v>
      </c>
      <c r="N262" s="314">
        <v>8</v>
      </c>
      <c r="O262" s="249">
        <f t="shared" si="40"/>
        <v>8</v>
      </c>
      <c r="P262" s="249">
        <v>8</v>
      </c>
      <c r="Q262" s="249">
        <v>8</v>
      </c>
      <c r="R262" s="318"/>
      <c r="S262" s="115"/>
      <c r="T262" s="7">
        <f t="shared" si="37"/>
        <v>8.25</v>
      </c>
      <c r="U262" s="101">
        <f t="shared" si="48"/>
        <v>-0.25</v>
      </c>
      <c r="V262" s="3"/>
      <c r="W262" s="7">
        <v>0</v>
      </c>
      <c r="X262" s="7">
        <v>0</v>
      </c>
      <c r="Y262" s="7">
        <v>8</v>
      </c>
      <c r="Z262" s="7">
        <v>25</v>
      </c>
      <c r="AA262" s="7">
        <v>8</v>
      </c>
      <c r="AB262" s="7">
        <v>8</v>
      </c>
      <c r="AC262" s="7">
        <v>8</v>
      </c>
      <c r="AD262" s="112">
        <f t="shared" si="41"/>
        <v>0</v>
      </c>
      <c r="AE262" s="112">
        <f t="shared" si="41"/>
        <v>0</v>
      </c>
      <c r="AF262" s="112">
        <f t="shared" si="42"/>
        <v>-3</v>
      </c>
      <c r="AG262" s="112">
        <f t="shared" si="43"/>
        <v>3</v>
      </c>
      <c r="AH262" s="356">
        <f t="shared" si="44"/>
        <v>0</v>
      </c>
      <c r="AI262" s="112">
        <f t="shared" si="44"/>
        <v>0</v>
      </c>
      <c r="AJ262" s="112">
        <f t="shared" si="44"/>
        <v>0</v>
      </c>
      <c r="AK262" s="3"/>
      <c r="AL262" s="334"/>
      <c r="AM262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образование15.01.35 Мастер слесарных работочнаяКОГПОАУ "Кировский автодорожный техникум"</v>
      </c>
      <c r="AN262" s="337">
        <v>5</v>
      </c>
      <c r="AO262" s="338" t="b">
        <f t="shared" si="46"/>
        <v>0</v>
      </c>
      <c r="AQ262" s="338" t="b">
        <f t="shared" si="47"/>
        <v>1</v>
      </c>
    </row>
    <row r="263" spans="1:43" ht="45" customHeight="1" x14ac:dyDescent="0.25">
      <c r="A263" s="353">
        <f t="shared" si="38"/>
        <v>250</v>
      </c>
      <c r="B263" s="230" t="s">
        <v>69</v>
      </c>
      <c r="C263" s="230" t="s">
        <v>15</v>
      </c>
      <c r="D263" s="230" t="s">
        <v>74</v>
      </c>
      <c r="E263" s="230" t="s">
        <v>16</v>
      </c>
      <c r="F263" s="230" t="s">
        <v>150</v>
      </c>
      <c r="G263" s="244">
        <v>0</v>
      </c>
      <c r="H263" s="244">
        <v>0</v>
      </c>
      <c r="I263" s="312">
        <v>8</v>
      </c>
      <c r="J263" s="335">
        <v>4</v>
      </c>
      <c r="K263" s="340">
        <v>4</v>
      </c>
      <c r="L263" s="314">
        <v>25</v>
      </c>
      <c r="M263" s="243">
        <f t="shared" si="39"/>
        <v>29</v>
      </c>
      <c r="N263" s="314">
        <v>8</v>
      </c>
      <c r="O263" s="249">
        <f t="shared" si="40"/>
        <v>8</v>
      </c>
      <c r="P263" s="249">
        <v>8</v>
      </c>
      <c r="Q263" s="249">
        <v>8</v>
      </c>
      <c r="R263" s="318"/>
      <c r="S263" s="115"/>
      <c r="T263" s="7">
        <f t="shared" si="37"/>
        <v>8.25</v>
      </c>
      <c r="U263" s="101">
        <f t="shared" si="48"/>
        <v>-0.25</v>
      </c>
      <c r="V263" s="3"/>
      <c r="W263" s="7">
        <v>0</v>
      </c>
      <c r="X263" s="7">
        <v>0</v>
      </c>
      <c r="Y263" s="7">
        <v>8</v>
      </c>
      <c r="Z263" s="7">
        <v>25</v>
      </c>
      <c r="AA263" s="7">
        <v>8</v>
      </c>
      <c r="AB263" s="7">
        <v>8</v>
      </c>
      <c r="AC263" s="7">
        <v>8</v>
      </c>
      <c r="AD263" s="112">
        <f t="shared" si="41"/>
        <v>0</v>
      </c>
      <c r="AE263" s="112">
        <f t="shared" si="41"/>
        <v>0</v>
      </c>
      <c r="AF263" s="112">
        <f t="shared" si="42"/>
        <v>-4</v>
      </c>
      <c r="AG263" s="112">
        <f t="shared" si="43"/>
        <v>4</v>
      </c>
      <c r="AH263" s="356">
        <f t="shared" si="44"/>
        <v>0</v>
      </c>
      <c r="AI263" s="112">
        <f t="shared" si="44"/>
        <v>0</v>
      </c>
      <c r="AJ263" s="112">
        <f t="shared" si="44"/>
        <v>0</v>
      </c>
      <c r="AK263" s="3"/>
      <c r="AL263" s="334"/>
      <c r="AM263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отраслям)очнаяКОГПОАУ "Кировский автодорожный техникум"</v>
      </c>
      <c r="AN263" s="337">
        <v>4</v>
      </c>
      <c r="AO263" s="338" t="b">
        <f t="shared" si="46"/>
        <v>0</v>
      </c>
      <c r="AQ263" s="338" t="b">
        <f t="shared" si="47"/>
        <v>1</v>
      </c>
    </row>
    <row r="264" spans="1:43" ht="45" customHeight="1" x14ac:dyDescent="0.25">
      <c r="A264" s="353">
        <f t="shared" si="38"/>
        <v>251</v>
      </c>
      <c r="B264" s="230" t="s">
        <v>10</v>
      </c>
      <c r="C264" s="230" t="s">
        <v>15</v>
      </c>
      <c r="D264" s="230" t="s">
        <v>14</v>
      </c>
      <c r="E264" s="230" t="s">
        <v>16</v>
      </c>
      <c r="F264" s="230" t="s">
        <v>150</v>
      </c>
      <c r="G264" s="244">
        <v>76</v>
      </c>
      <c r="H264" s="244">
        <v>76</v>
      </c>
      <c r="I264" s="312">
        <v>88</v>
      </c>
      <c r="J264" s="335">
        <v>89</v>
      </c>
      <c r="K264" s="340">
        <v>89</v>
      </c>
      <c r="L264" s="314">
        <v>116</v>
      </c>
      <c r="M264" s="243">
        <f t="shared" si="39"/>
        <v>115</v>
      </c>
      <c r="N264" s="314">
        <v>89</v>
      </c>
      <c r="O264" s="249">
        <f t="shared" si="40"/>
        <v>89</v>
      </c>
      <c r="P264" s="249">
        <v>89</v>
      </c>
      <c r="Q264" s="249">
        <v>89</v>
      </c>
      <c r="R264" s="318"/>
      <c r="S264" s="115"/>
      <c r="T264" s="7">
        <f t="shared" si="37"/>
        <v>89</v>
      </c>
      <c r="U264" s="101">
        <f t="shared" si="48"/>
        <v>0</v>
      </c>
      <c r="V264" s="3"/>
      <c r="W264" s="7">
        <v>76</v>
      </c>
      <c r="X264" s="7">
        <v>76</v>
      </c>
      <c r="Y264" s="7">
        <v>88</v>
      </c>
      <c r="Z264" s="7">
        <v>116</v>
      </c>
      <c r="AA264" s="7">
        <v>89</v>
      </c>
      <c r="AB264" s="7">
        <v>89</v>
      </c>
      <c r="AC264" s="7">
        <v>89</v>
      </c>
      <c r="AD264" s="112">
        <f t="shared" si="41"/>
        <v>0</v>
      </c>
      <c r="AE264" s="112">
        <f t="shared" si="41"/>
        <v>0</v>
      </c>
      <c r="AF264" s="112">
        <f t="shared" si="42"/>
        <v>1</v>
      </c>
      <c r="AG264" s="112">
        <f t="shared" si="43"/>
        <v>-1</v>
      </c>
      <c r="AH264" s="356">
        <f t="shared" si="44"/>
        <v>0</v>
      </c>
      <c r="AI264" s="112">
        <f t="shared" si="44"/>
        <v>0</v>
      </c>
      <c r="AJ264" s="112">
        <f t="shared" si="44"/>
        <v>0</v>
      </c>
      <c r="AK264" s="3"/>
      <c r="AL264" s="334"/>
      <c r="AM264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автомобилейочнаяКОГПОАУ "Кировский автодорожный техникум"</v>
      </c>
      <c r="AN264" s="337">
        <v>89</v>
      </c>
      <c r="AO264" s="338" t="b">
        <f t="shared" si="46"/>
        <v>0</v>
      </c>
      <c r="AQ264" s="338" t="b">
        <f t="shared" si="47"/>
        <v>1</v>
      </c>
    </row>
    <row r="265" spans="1:43" ht="45" customHeight="1" x14ac:dyDescent="0.25">
      <c r="A265" s="353">
        <f t="shared" si="38"/>
        <v>252</v>
      </c>
      <c r="B265" s="230" t="s">
        <v>69</v>
      </c>
      <c r="C265" s="230" t="s">
        <v>15</v>
      </c>
      <c r="D265" s="230" t="s">
        <v>738</v>
      </c>
      <c r="E265" s="230" t="s">
        <v>16</v>
      </c>
      <c r="F265" s="230" t="s">
        <v>121</v>
      </c>
      <c r="G265" s="244">
        <v>0</v>
      </c>
      <c r="H265" s="244">
        <v>0</v>
      </c>
      <c r="I265" s="312">
        <v>7</v>
      </c>
      <c r="J265" s="335">
        <v>0</v>
      </c>
      <c r="K265" s="340">
        <v>0</v>
      </c>
      <c r="L265" s="314">
        <v>20</v>
      </c>
      <c r="M265" s="243">
        <f t="shared" si="39"/>
        <v>27</v>
      </c>
      <c r="N265" s="314">
        <v>7</v>
      </c>
      <c r="O265" s="249">
        <f t="shared" si="40"/>
        <v>7</v>
      </c>
      <c r="P265" s="249">
        <v>7</v>
      </c>
      <c r="Q265" s="249">
        <v>7</v>
      </c>
      <c r="R265" s="318"/>
      <c r="S265" s="115"/>
      <c r="T265" s="7">
        <f t="shared" si="37"/>
        <v>6.75</v>
      </c>
      <c r="U265" s="101">
        <f t="shared" si="48"/>
        <v>0.25</v>
      </c>
      <c r="V265" s="3"/>
      <c r="W265" s="7">
        <v>0</v>
      </c>
      <c r="X265" s="7">
        <v>0</v>
      </c>
      <c r="Y265" s="7">
        <v>7</v>
      </c>
      <c r="Z265" s="7">
        <v>20</v>
      </c>
      <c r="AA265" s="7">
        <v>7</v>
      </c>
      <c r="AB265" s="7">
        <v>7</v>
      </c>
      <c r="AC265" s="7">
        <v>7</v>
      </c>
      <c r="AD265" s="112">
        <f t="shared" si="41"/>
        <v>0</v>
      </c>
      <c r="AE265" s="112">
        <f t="shared" si="41"/>
        <v>0</v>
      </c>
      <c r="AF265" s="112">
        <f t="shared" si="42"/>
        <v>-7</v>
      </c>
      <c r="AG265" s="112">
        <f t="shared" si="43"/>
        <v>7</v>
      </c>
      <c r="AH265" s="356">
        <f t="shared" si="44"/>
        <v>0</v>
      </c>
      <c r="AI265" s="112">
        <f t="shared" si="44"/>
        <v>0</v>
      </c>
      <c r="AJ265" s="112">
        <f t="shared" si="44"/>
        <v>0</v>
      </c>
      <c r="AK265" s="3"/>
      <c r="AL265" s="334"/>
      <c r="AM265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образование29.01.34 Оператор оборудования швейного производства (по видам)очнаяКОГПОБУ "Вятский автомобильно-промышленный колледж"</v>
      </c>
      <c r="AN265" s="337">
        <v>0</v>
      </c>
      <c r="AO265" s="338" t="b">
        <f t="shared" si="46"/>
        <v>0</v>
      </c>
      <c r="AQ265" s="338" t="b">
        <f t="shared" si="47"/>
        <v>1</v>
      </c>
    </row>
    <row r="266" spans="1:43" ht="45" customHeight="1" x14ac:dyDescent="0.25">
      <c r="A266" s="353">
        <f t="shared" si="38"/>
        <v>253</v>
      </c>
      <c r="B266" s="230" t="s">
        <v>69</v>
      </c>
      <c r="C266" s="230" t="s">
        <v>15</v>
      </c>
      <c r="D266" s="230" t="s">
        <v>89</v>
      </c>
      <c r="E266" s="230" t="s">
        <v>16</v>
      </c>
      <c r="F266" s="230" t="s">
        <v>152</v>
      </c>
      <c r="G266" s="244">
        <v>20</v>
      </c>
      <c r="H266" s="244">
        <v>20</v>
      </c>
      <c r="I266" s="312">
        <v>10</v>
      </c>
      <c r="J266" s="335">
        <v>10</v>
      </c>
      <c r="K266" s="340">
        <v>10</v>
      </c>
      <c r="L266" s="314">
        <v>10</v>
      </c>
      <c r="M266" s="243">
        <f t="shared" si="39"/>
        <v>10</v>
      </c>
      <c r="N266" s="314">
        <v>15</v>
      </c>
      <c r="O266" s="249">
        <f t="shared" si="40"/>
        <v>15</v>
      </c>
      <c r="P266" s="249">
        <v>10</v>
      </c>
      <c r="Q266" s="249">
        <v>0</v>
      </c>
      <c r="R266" s="318"/>
      <c r="S266" s="115"/>
      <c r="T266" s="7">
        <f t="shared" si="37"/>
        <v>15</v>
      </c>
      <c r="U266" s="101">
        <f t="shared" si="48"/>
        <v>0</v>
      </c>
      <c r="V266" s="3"/>
      <c r="W266" s="7">
        <v>20</v>
      </c>
      <c r="X266" s="7">
        <v>20</v>
      </c>
      <c r="Y266" s="7">
        <v>10</v>
      </c>
      <c r="Z266" s="7">
        <v>10</v>
      </c>
      <c r="AA266" s="7">
        <v>15</v>
      </c>
      <c r="AB266" s="7">
        <v>10</v>
      </c>
      <c r="AC266" s="7">
        <v>0</v>
      </c>
      <c r="AD266" s="112">
        <f t="shared" si="41"/>
        <v>0</v>
      </c>
      <c r="AE266" s="112">
        <f t="shared" si="41"/>
        <v>0</v>
      </c>
      <c r="AF266" s="112">
        <f t="shared" si="42"/>
        <v>0</v>
      </c>
      <c r="AG266" s="112">
        <f t="shared" si="43"/>
        <v>0</v>
      </c>
      <c r="AH266" s="356">
        <f t="shared" si="44"/>
        <v>0</v>
      </c>
      <c r="AI266" s="112">
        <f t="shared" si="44"/>
        <v>0</v>
      </c>
      <c r="AJ266" s="112">
        <f t="shared" si="44"/>
        <v>0</v>
      </c>
      <c r="AK266" s="3"/>
      <c r="AL266" s="334"/>
      <c r="AM266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образование19.01.04 ПекарьочнаяКОГПОАУ "Техникум промышленности и народных промыслов"</v>
      </c>
      <c r="AN266" s="337">
        <v>10</v>
      </c>
      <c r="AO266" s="338" t="b">
        <f t="shared" si="46"/>
        <v>0</v>
      </c>
      <c r="AQ266" s="338" t="b">
        <f t="shared" si="47"/>
        <v>1</v>
      </c>
    </row>
    <row r="267" spans="1:43" ht="45" customHeight="1" x14ac:dyDescent="0.25">
      <c r="A267" s="353">
        <f t="shared" si="38"/>
        <v>254</v>
      </c>
      <c r="B267" s="230" t="s">
        <v>69</v>
      </c>
      <c r="C267" s="230" t="s">
        <v>15</v>
      </c>
      <c r="D267" s="230" t="s">
        <v>628</v>
      </c>
      <c r="E267" s="230" t="s">
        <v>16</v>
      </c>
      <c r="F267" s="230" t="s">
        <v>152</v>
      </c>
      <c r="G267" s="244">
        <v>0</v>
      </c>
      <c r="H267" s="244">
        <v>0</v>
      </c>
      <c r="I267" s="312">
        <v>8</v>
      </c>
      <c r="J267" s="335">
        <v>0</v>
      </c>
      <c r="K267" s="340">
        <v>0</v>
      </c>
      <c r="L267" s="314">
        <v>25</v>
      </c>
      <c r="M267" s="243">
        <f t="shared" si="39"/>
        <v>33</v>
      </c>
      <c r="N267" s="314">
        <v>8</v>
      </c>
      <c r="O267" s="249">
        <f t="shared" si="40"/>
        <v>8</v>
      </c>
      <c r="P267" s="249">
        <v>8</v>
      </c>
      <c r="Q267" s="249">
        <v>8</v>
      </c>
      <c r="R267" s="318"/>
      <c r="S267" s="115"/>
      <c r="T267" s="7">
        <f t="shared" si="37"/>
        <v>8.25</v>
      </c>
      <c r="U267" s="101">
        <f t="shared" si="48"/>
        <v>-0.25</v>
      </c>
      <c r="V267" s="3"/>
      <c r="W267" s="7">
        <v>0</v>
      </c>
      <c r="X267" s="7">
        <v>0</v>
      </c>
      <c r="Y267" s="7">
        <v>8</v>
      </c>
      <c r="Z267" s="7">
        <v>25</v>
      </c>
      <c r="AA267" s="7">
        <v>8</v>
      </c>
      <c r="AB267" s="7">
        <v>8</v>
      </c>
      <c r="AC267" s="7">
        <v>8</v>
      </c>
      <c r="AD267" s="112">
        <f t="shared" si="41"/>
        <v>0</v>
      </c>
      <c r="AE267" s="112">
        <f t="shared" si="41"/>
        <v>0</v>
      </c>
      <c r="AF267" s="112">
        <f t="shared" si="42"/>
        <v>-8</v>
      </c>
      <c r="AG267" s="112">
        <f t="shared" si="43"/>
        <v>8</v>
      </c>
      <c r="AH267" s="356">
        <f t="shared" si="44"/>
        <v>0</v>
      </c>
      <c r="AI267" s="112">
        <f t="shared" si="44"/>
        <v>0</v>
      </c>
      <c r="AJ267" s="112">
        <f t="shared" si="44"/>
        <v>0</v>
      </c>
      <c r="AK267" s="3"/>
      <c r="AL267" s="334"/>
      <c r="AM267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образование29.01.08 Оператор швейного оборудованияочнаяКОГПОАУ "Техникум промышленности и народных промыслов"</v>
      </c>
      <c r="AN267" s="337">
        <v>0</v>
      </c>
      <c r="AO267" s="338" t="b">
        <f t="shared" si="46"/>
        <v>0</v>
      </c>
      <c r="AQ267" s="338" t="b">
        <f t="shared" si="47"/>
        <v>1</v>
      </c>
    </row>
    <row r="268" spans="1:43" ht="45" customHeight="1" x14ac:dyDescent="0.25">
      <c r="A268" s="353">
        <f t="shared" si="38"/>
        <v>255</v>
      </c>
      <c r="B268" s="230" t="s">
        <v>69</v>
      </c>
      <c r="C268" s="230" t="s">
        <v>15</v>
      </c>
      <c r="D268" s="230" t="s">
        <v>218</v>
      </c>
      <c r="E268" s="230" t="s">
        <v>16</v>
      </c>
      <c r="F268" s="230" t="s">
        <v>148</v>
      </c>
      <c r="G268" s="244">
        <v>29</v>
      </c>
      <c r="H268" s="244">
        <v>29</v>
      </c>
      <c r="I268" s="312">
        <v>38</v>
      </c>
      <c r="J268" s="335">
        <v>37</v>
      </c>
      <c r="K268" s="340">
        <v>37</v>
      </c>
      <c r="L268" s="314">
        <v>57</v>
      </c>
      <c r="M268" s="243">
        <f t="shared" si="39"/>
        <v>58</v>
      </c>
      <c r="N268" s="314">
        <v>38</v>
      </c>
      <c r="O268" s="249">
        <f t="shared" si="40"/>
        <v>38</v>
      </c>
      <c r="P268" s="249">
        <v>40</v>
      </c>
      <c r="Q268" s="249">
        <v>21</v>
      </c>
      <c r="R268" s="318"/>
      <c r="S268" s="115"/>
      <c r="T268" s="7">
        <f t="shared" si="37"/>
        <v>38.25</v>
      </c>
      <c r="U268" s="101">
        <f t="shared" si="48"/>
        <v>-0.25</v>
      </c>
      <c r="V268" s="3"/>
      <c r="W268" s="7">
        <v>29</v>
      </c>
      <c r="X268" s="7">
        <v>29</v>
      </c>
      <c r="Y268" s="7">
        <v>38</v>
      </c>
      <c r="Z268" s="7">
        <v>57</v>
      </c>
      <c r="AA268" s="7">
        <v>38</v>
      </c>
      <c r="AB268" s="7">
        <v>40</v>
      </c>
      <c r="AC268" s="7">
        <v>21</v>
      </c>
      <c r="AD268" s="112">
        <f t="shared" si="41"/>
        <v>0</v>
      </c>
      <c r="AE268" s="112">
        <f t="shared" si="41"/>
        <v>0</v>
      </c>
      <c r="AF268" s="112">
        <f t="shared" si="42"/>
        <v>-1</v>
      </c>
      <c r="AG268" s="112">
        <f t="shared" si="43"/>
        <v>1</v>
      </c>
      <c r="AH268" s="356">
        <f t="shared" si="44"/>
        <v>0</v>
      </c>
      <c r="AI268" s="112">
        <f t="shared" si="44"/>
        <v>0</v>
      </c>
      <c r="AJ268" s="112">
        <f t="shared" si="44"/>
        <v>0</v>
      </c>
      <c r="AK268" s="3"/>
      <c r="AL268" s="334"/>
      <c r="AM268" s="336" t="str">
        <f t="shared" si="45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 Мастер сельскохозяйственного производстваочнаяКОГПОБУ "Вятский аграрно-промышленный техникум"</v>
      </c>
      <c r="AN268" s="337">
        <v>37</v>
      </c>
      <c r="AO268" s="338" t="b">
        <f t="shared" si="46"/>
        <v>0</v>
      </c>
      <c r="AQ268" s="338" t="b">
        <f t="shared" si="47"/>
        <v>1</v>
      </c>
    </row>
    <row r="269" spans="1:43" ht="45" customHeight="1" x14ac:dyDescent="0.25">
      <c r="A269" s="353">
        <f t="shared" si="38"/>
        <v>256</v>
      </c>
      <c r="B269" s="230" t="s">
        <v>10</v>
      </c>
      <c r="C269" s="230" t="s">
        <v>15</v>
      </c>
      <c r="D269" s="230" t="s">
        <v>101</v>
      </c>
      <c r="E269" s="230" t="s">
        <v>16</v>
      </c>
      <c r="F269" s="230" t="s">
        <v>146</v>
      </c>
      <c r="G269" s="244">
        <v>64</v>
      </c>
      <c r="H269" s="244">
        <v>59</v>
      </c>
      <c r="I269" s="312">
        <v>73</v>
      </c>
      <c r="J269" s="335">
        <v>59</v>
      </c>
      <c r="K269" s="340">
        <v>59</v>
      </c>
      <c r="L269" s="314">
        <v>97</v>
      </c>
      <c r="M269" s="243">
        <f t="shared" si="39"/>
        <v>111</v>
      </c>
      <c r="N269" s="314">
        <v>73</v>
      </c>
      <c r="O269" s="249">
        <f t="shared" si="40"/>
        <v>73</v>
      </c>
      <c r="P269" s="249">
        <v>73</v>
      </c>
      <c r="Q269" s="249">
        <v>73</v>
      </c>
      <c r="R269" s="318"/>
      <c r="S269" s="115"/>
      <c r="T269" s="7">
        <f t="shared" si="37"/>
        <v>73.25</v>
      </c>
      <c r="U269" s="101">
        <f t="shared" si="48"/>
        <v>-0.25</v>
      </c>
      <c r="V269" s="3"/>
      <c r="W269" s="7">
        <v>64</v>
      </c>
      <c r="X269" s="7">
        <v>59</v>
      </c>
      <c r="Y269" s="7">
        <v>73</v>
      </c>
      <c r="Z269" s="7">
        <v>97</v>
      </c>
      <c r="AA269" s="7">
        <v>73</v>
      </c>
      <c r="AB269" s="7">
        <v>73</v>
      </c>
      <c r="AC269" s="7">
        <v>73</v>
      </c>
      <c r="AD269" s="112">
        <f t="shared" si="41"/>
        <v>0</v>
      </c>
      <c r="AE269" s="112">
        <f t="shared" si="41"/>
        <v>0</v>
      </c>
      <c r="AF269" s="112">
        <f t="shared" si="42"/>
        <v>-14</v>
      </c>
      <c r="AG269" s="112">
        <f t="shared" si="43"/>
        <v>14</v>
      </c>
      <c r="AH269" s="356">
        <f t="shared" si="44"/>
        <v>0</v>
      </c>
      <c r="AI269" s="112">
        <f t="shared" si="44"/>
        <v>0</v>
      </c>
      <c r="AJ269" s="112">
        <f t="shared" si="44"/>
        <v>0</v>
      </c>
      <c r="AK269" s="3"/>
      <c r="AL269" s="334"/>
      <c r="AM269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"Слободской технологический техникум"</v>
      </c>
      <c r="AN269" s="337">
        <v>59</v>
      </c>
      <c r="AO269" s="338" t="b">
        <f t="shared" si="46"/>
        <v>0</v>
      </c>
      <c r="AQ269" s="338" t="b">
        <f t="shared" si="47"/>
        <v>1</v>
      </c>
    </row>
    <row r="270" spans="1:43" ht="45" customHeight="1" x14ac:dyDescent="0.25">
      <c r="A270" s="353">
        <f t="shared" si="38"/>
        <v>257</v>
      </c>
      <c r="B270" s="230" t="s">
        <v>10</v>
      </c>
      <c r="C270" s="230" t="s">
        <v>15</v>
      </c>
      <c r="D270" s="230" t="s">
        <v>14</v>
      </c>
      <c r="E270" s="230" t="s">
        <v>16</v>
      </c>
      <c r="F270" s="230" t="s">
        <v>146</v>
      </c>
      <c r="G270" s="244">
        <v>59</v>
      </c>
      <c r="H270" s="244">
        <v>58</v>
      </c>
      <c r="I270" s="312">
        <v>70</v>
      </c>
      <c r="J270" s="335">
        <v>62</v>
      </c>
      <c r="K270" s="340">
        <v>62</v>
      </c>
      <c r="L270" s="314">
        <v>94</v>
      </c>
      <c r="M270" s="243">
        <f t="shared" si="39"/>
        <v>102</v>
      </c>
      <c r="N270" s="314">
        <v>70</v>
      </c>
      <c r="O270" s="249">
        <f t="shared" si="40"/>
        <v>70</v>
      </c>
      <c r="P270" s="249">
        <v>70</v>
      </c>
      <c r="Q270" s="249">
        <v>70</v>
      </c>
      <c r="R270" s="318"/>
      <c r="S270" s="115"/>
      <c r="T270" s="7">
        <f t="shared" ref="T270:T333" si="49">(G270+H270+K270+M270)/4</f>
        <v>70.25</v>
      </c>
      <c r="U270" s="101">
        <f t="shared" si="48"/>
        <v>-0.25</v>
      </c>
      <c r="V270" s="3"/>
      <c r="W270" s="7">
        <v>59</v>
      </c>
      <c r="X270" s="7">
        <v>58</v>
      </c>
      <c r="Y270" s="7">
        <v>70</v>
      </c>
      <c r="Z270" s="7">
        <v>94</v>
      </c>
      <c r="AA270" s="7">
        <v>70</v>
      </c>
      <c r="AB270" s="7">
        <v>70</v>
      </c>
      <c r="AC270" s="7">
        <v>70</v>
      </c>
      <c r="AD270" s="112">
        <f t="shared" si="41"/>
        <v>0</v>
      </c>
      <c r="AE270" s="112">
        <f t="shared" si="41"/>
        <v>0</v>
      </c>
      <c r="AF270" s="112">
        <f t="shared" si="42"/>
        <v>-8</v>
      </c>
      <c r="AG270" s="112">
        <f t="shared" si="43"/>
        <v>8</v>
      </c>
      <c r="AH270" s="356">
        <f t="shared" si="44"/>
        <v>0</v>
      </c>
      <c r="AI270" s="112">
        <f t="shared" si="44"/>
        <v>0</v>
      </c>
      <c r="AJ270" s="112">
        <f t="shared" si="44"/>
        <v>0</v>
      </c>
      <c r="AK270" s="3"/>
      <c r="AL270" s="334"/>
      <c r="AM270" s="336" t="str">
        <f t="shared" si="45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"Слободской технологический техникум"</v>
      </c>
      <c r="AN270" s="337">
        <v>62</v>
      </c>
      <c r="AO270" s="338" t="b">
        <f t="shared" si="46"/>
        <v>0</v>
      </c>
      <c r="AQ270" s="338" t="b">
        <f t="shared" si="47"/>
        <v>1</v>
      </c>
    </row>
    <row r="271" spans="1:43" ht="45" customHeight="1" x14ac:dyDescent="0.25">
      <c r="A271" s="353">
        <f t="shared" ref="A271:A334" si="50">ROW(A271)-13</f>
        <v>258</v>
      </c>
      <c r="B271" s="230" t="s">
        <v>69</v>
      </c>
      <c r="C271" s="230" t="s">
        <v>15</v>
      </c>
      <c r="D271" s="230" t="s">
        <v>702</v>
      </c>
      <c r="E271" s="230" t="s">
        <v>16</v>
      </c>
      <c r="F271" s="230" t="s">
        <v>129</v>
      </c>
      <c r="G271" s="244">
        <v>0</v>
      </c>
      <c r="H271" s="244">
        <v>0</v>
      </c>
      <c r="I271" s="312">
        <v>8</v>
      </c>
      <c r="J271" s="335">
        <v>2</v>
      </c>
      <c r="K271" s="340">
        <v>2</v>
      </c>
      <c r="L271" s="314">
        <v>25</v>
      </c>
      <c r="M271" s="243">
        <f t="shared" ref="M271:M334" si="51">ROUND((G271+H271+I271+L271)-(G271+H271+K271),1)</f>
        <v>31</v>
      </c>
      <c r="N271" s="314">
        <v>8</v>
      </c>
      <c r="O271" s="249">
        <f t="shared" ref="O271:O334" si="52">ROUND((G271+H271+K271+M271)/4,0)</f>
        <v>8</v>
      </c>
      <c r="P271" s="249">
        <v>8</v>
      </c>
      <c r="Q271" s="249">
        <v>8</v>
      </c>
      <c r="R271" s="318"/>
      <c r="S271" s="115"/>
      <c r="T271" s="7">
        <f t="shared" si="49"/>
        <v>8.25</v>
      </c>
      <c r="U271" s="101">
        <f t="shared" si="48"/>
        <v>-0.25</v>
      </c>
      <c r="V271" s="3"/>
      <c r="W271" s="7">
        <v>0</v>
      </c>
      <c r="X271" s="7">
        <v>0</v>
      </c>
      <c r="Y271" s="7">
        <v>8</v>
      </c>
      <c r="Z271" s="7">
        <v>25</v>
      </c>
      <c r="AA271" s="7">
        <v>8</v>
      </c>
      <c r="AB271" s="7">
        <v>8</v>
      </c>
      <c r="AC271" s="7">
        <v>8</v>
      </c>
      <c r="AD271" s="112">
        <f t="shared" ref="AD271:AE334" si="53">G271-W271</f>
        <v>0</v>
      </c>
      <c r="AE271" s="112">
        <f t="shared" si="53"/>
        <v>0</v>
      </c>
      <c r="AF271" s="112">
        <f t="shared" ref="AF271:AF334" si="54">K271-Y271</f>
        <v>-6</v>
      </c>
      <c r="AG271" s="112">
        <f t="shared" ref="AG271:AG334" si="55">M271-Z271</f>
        <v>6</v>
      </c>
      <c r="AH271" s="356">
        <f t="shared" ref="AH271:AJ334" si="56">O271-AA271</f>
        <v>0</v>
      </c>
      <c r="AI271" s="112">
        <f t="shared" si="56"/>
        <v>0</v>
      </c>
      <c r="AJ271" s="112">
        <f t="shared" si="56"/>
        <v>0</v>
      </c>
      <c r="AK271" s="3"/>
      <c r="AL271" s="334"/>
      <c r="AM271" s="336" t="str">
        <f t="shared" ref="AM271:AM334" si="57">CONCATENATE(B271,C271,D271,E271,F271)</f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 Мастер сельскохозяйственного производства очнаяКОГПОАУ "Куменский аграрно-технологический техникум"</v>
      </c>
      <c r="AN271" s="337">
        <v>2</v>
      </c>
      <c r="AO271" s="338" t="b">
        <f t="shared" ref="AO271:AO334" si="58">AL271=AM271</f>
        <v>0</v>
      </c>
      <c r="AQ271" s="338" t="b">
        <f t="shared" ref="AQ271:AQ334" si="59">AN271=J271</f>
        <v>1</v>
      </c>
    </row>
    <row r="272" spans="1:43" ht="45" customHeight="1" x14ac:dyDescent="0.25">
      <c r="A272" s="353">
        <f t="shared" si="50"/>
        <v>259</v>
      </c>
      <c r="B272" s="230" t="s">
        <v>69</v>
      </c>
      <c r="C272" s="230" t="s">
        <v>15</v>
      </c>
      <c r="D272" s="230" t="s">
        <v>95</v>
      </c>
      <c r="E272" s="230" t="s">
        <v>16</v>
      </c>
      <c r="F272" s="230" t="s">
        <v>122</v>
      </c>
      <c r="G272" s="244">
        <v>184</v>
      </c>
      <c r="H272" s="244">
        <v>184</v>
      </c>
      <c r="I272" s="312">
        <v>123</v>
      </c>
      <c r="J272" s="335">
        <v>108</v>
      </c>
      <c r="K272" s="340">
        <v>108</v>
      </c>
      <c r="L272" s="314">
        <v>156</v>
      </c>
      <c r="M272" s="243">
        <f t="shared" si="51"/>
        <v>171</v>
      </c>
      <c r="N272" s="314">
        <v>162</v>
      </c>
      <c r="O272" s="249">
        <f t="shared" si="52"/>
        <v>162</v>
      </c>
      <c r="P272" s="249">
        <v>162</v>
      </c>
      <c r="Q272" s="249">
        <v>162</v>
      </c>
      <c r="R272" s="318"/>
      <c r="S272" s="115"/>
      <c r="T272" s="7">
        <f t="shared" si="49"/>
        <v>161.75</v>
      </c>
      <c r="U272" s="101">
        <f t="shared" si="48"/>
        <v>0.25</v>
      </c>
      <c r="V272" s="3"/>
      <c r="W272" s="7">
        <v>184</v>
      </c>
      <c r="X272" s="7">
        <v>184</v>
      </c>
      <c r="Y272" s="7">
        <v>123</v>
      </c>
      <c r="Z272" s="7">
        <v>156</v>
      </c>
      <c r="AA272" s="7">
        <v>162</v>
      </c>
      <c r="AB272" s="7">
        <v>162</v>
      </c>
      <c r="AC272" s="7">
        <v>162</v>
      </c>
      <c r="AD272" s="112">
        <f t="shared" si="53"/>
        <v>0</v>
      </c>
      <c r="AE272" s="112">
        <f t="shared" si="53"/>
        <v>0</v>
      </c>
      <c r="AF272" s="112">
        <f t="shared" si="54"/>
        <v>-15</v>
      </c>
      <c r="AG272" s="112">
        <f t="shared" si="55"/>
        <v>15</v>
      </c>
      <c r="AH272" s="356">
        <f t="shared" si="56"/>
        <v>0</v>
      </c>
      <c r="AI272" s="112">
        <f t="shared" si="56"/>
        <v>0</v>
      </c>
      <c r="AJ272" s="112">
        <f t="shared" si="56"/>
        <v>0</v>
      </c>
      <c r="AK272" s="3"/>
      <c r="AL272" s="334"/>
      <c r="AM272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образование23.01.09 Машинист локомотиваочнаяКОГПОАУ "Вятский железнодорожный техникум"</v>
      </c>
      <c r="AN272" s="337">
        <v>108</v>
      </c>
      <c r="AO272" s="338" t="b">
        <f t="shared" si="58"/>
        <v>0</v>
      </c>
      <c r="AQ272" s="338" t="b">
        <f t="shared" si="59"/>
        <v>1</v>
      </c>
    </row>
    <row r="273" spans="1:43" ht="45" customHeight="1" x14ac:dyDescent="0.25">
      <c r="A273" s="353">
        <f t="shared" si="50"/>
        <v>260</v>
      </c>
      <c r="B273" s="230" t="s">
        <v>10</v>
      </c>
      <c r="C273" s="230" t="s">
        <v>15</v>
      </c>
      <c r="D273" s="230" t="s">
        <v>65</v>
      </c>
      <c r="E273" s="230" t="s">
        <v>16</v>
      </c>
      <c r="F273" s="230" t="s">
        <v>124</v>
      </c>
      <c r="G273" s="244">
        <v>0</v>
      </c>
      <c r="H273" s="244">
        <v>0</v>
      </c>
      <c r="I273" s="312">
        <v>8</v>
      </c>
      <c r="J273" s="335">
        <v>7</v>
      </c>
      <c r="K273" s="340">
        <v>7</v>
      </c>
      <c r="L273" s="314">
        <v>25</v>
      </c>
      <c r="M273" s="243">
        <f t="shared" si="51"/>
        <v>26</v>
      </c>
      <c r="N273" s="314">
        <v>8</v>
      </c>
      <c r="O273" s="249">
        <f t="shared" si="52"/>
        <v>8</v>
      </c>
      <c r="P273" s="249">
        <v>25</v>
      </c>
      <c r="Q273" s="249">
        <v>21</v>
      </c>
      <c r="R273" s="318"/>
      <c r="S273" s="115"/>
      <c r="T273" s="7">
        <f t="shared" si="49"/>
        <v>8.25</v>
      </c>
      <c r="U273" s="101">
        <f t="shared" si="48"/>
        <v>-0.25</v>
      </c>
      <c r="V273" s="3"/>
      <c r="W273" s="7">
        <v>0</v>
      </c>
      <c r="X273" s="7">
        <v>0</v>
      </c>
      <c r="Y273" s="7">
        <v>8</v>
      </c>
      <c r="Z273" s="7">
        <v>25</v>
      </c>
      <c r="AA273" s="7">
        <v>8</v>
      </c>
      <c r="AB273" s="7">
        <v>25</v>
      </c>
      <c r="AC273" s="7">
        <v>21</v>
      </c>
      <c r="AD273" s="112">
        <f t="shared" si="53"/>
        <v>0</v>
      </c>
      <c r="AE273" s="112">
        <f t="shared" si="53"/>
        <v>0</v>
      </c>
      <c r="AF273" s="112">
        <f t="shared" si="54"/>
        <v>-1</v>
      </c>
      <c r="AG273" s="112">
        <f t="shared" si="55"/>
        <v>1</v>
      </c>
      <c r="AH273" s="356">
        <f t="shared" si="56"/>
        <v>0</v>
      </c>
      <c r="AI273" s="112">
        <f t="shared" si="56"/>
        <v>0</v>
      </c>
      <c r="AJ273" s="112">
        <f t="shared" si="56"/>
        <v>0</v>
      </c>
      <c r="AK273" s="3"/>
      <c r="AL273" s="334"/>
      <c r="AM27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отраслям)очнаяКОГПОАУ "Омутнинский политехнический техникум"</v>
      </c>
      <c r="AN273" s="337">
        <v>7</v>
      </c>
      <c r="AO273" s="338" t="b">
        <f t="shared" si="58"/>
        <v>0</v>
      </c>
      <c r="AQ273" s="338" t="b">
        <f t="shared" si="59"/>
        <v>1</v>
      </c>
    </row>
    <row r="274" spans="1:43" ht="45" customHeight="1" x14ac:dyDescent="0.25">
      <c r="A274" s="353">
        <f t="shared" si="50"/>
        <v>261</v>
      </c>
      <c r="B274" s="230" t="s">
        <v>69</v>
      </c>
      <c r="C274" s="230" t="s">
        <v>15</v>
      </c>
      <c r="D274" s="230" t="s">
        <v>96</v>
      </c>
      <c r="E274" s="230" t="s">
        <v>16</v>
      </c>
      <c r="F274" s="230" t="s">
        <v>124</v>
      </c>
      <c r="G274" s="244">
        <v>22</v>
      </c>
      <c r="H274" s="244">
        <v>22</v>
      </c>
      <c r="I274" s="312">
        <v>22</v>
      </c>
      <c r="J274" s="335">
        <v>22</v>
      </c>
      <c r="K274" s="340">
        <v>22</v>
      </c>
      <c r="L274" s="314">
        <v>22</v>
      </c>
      <c r="M274" s="243">
        <f t="shared" si="51"/>
        <v>22</v>
      </c>
      <c r="N274" s="314">
        <v>22</v>
      </c>
      <c r="O274" s="249">
        <f t="shared" si="52"/>
        <v>22</v>
      </c>
      <c r="P274" s="249">
        <v>20</v>
      </c>
      <c r="Q274" s="249">
        <v>25</v>
      </c>
      <c r="R274" s="318"/>
      <c r="S274" s="115"/>
      <c r="T274" s="7">
        <f t="shared" si="49"/>
        <v>22</v>
      </c>
      <c r="U274" s="101">
        <f t="shared" si="48"/>
        <v>0</v>
      </c>
      <c r="V274" s="3"/>
      <c r="W274" s="7">
        <v>22</v>
      </c>
      <c r="X274" s="7">
        <v>22</v>
      </c>
      <c r="Y274" s="7">
        <v>22</v>
      </c>
      <c r="Z274" s="7">
        <v>22</v>
      </c>
      <c r="AA274" s="7">
        <v>22</v>
      </c>
      <c r="AB274" s="7">
        <v>20</v>
      </c>
      <c r="AC274" s="7">
        <v>25</v>
      </c>
      <c r="AD274" s="112">
        <f t="shared" si="53"/>
        <v>0</v>
      </c>
      <c r="AE274" s="112">
        <f t="shared" si="53"/>
        <v>0</v>
      </c>
      <c r="AF274" s="112">
        <f t="shared" si="54"/>
        <v>0</v>
      </c>
      <c r="AG274" s="112">
        <f t="shared" si="55"/>
        <v>0</v>
      </c>
      <c r="AH274" s="356">
        <f t="shared" si="56"/>
        <v>0</v>
      </c>
      <c r="AI274" s="112">
        <f t="shared" si="56"/>
        <v>0</v>
      </c>
      <c r="AJ274" s="112">
        <f t="shared" si="56"/>
        <v>0</v>
      </c>
      <c r="AK274" s="3"/>
      <c r="AL274" s="334"/>
      <c r="AM274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образование08.01.07 Мастер общестроительных работочнаяКОГПОАУ "Омутнинский политехнический техникум"</v>
      </c>
      <c r="AN274" s="337">
        <v>22</v>
      </c>
      <c r="AO274" s="338" t="b">
        <f t="shared" si="58"/>
        <v>0</v>
      </c>
      <c r="AQ274" s="338" t="b">
        <f t="shared" si="59"/>
        <v>1</v>
      </c>
    </row>
    <row r="275" spans="1:43" ht="45" customHeight="1" x14ac:dyDescent="0.25">
      <c r="A275" s="353">
        <f t="shared" si="50"/>
        <v>262</v>
      </c>
      <c r="B275" s="230" t="s">
        <v>10</v>
      </c>
      <c r="C275" s="230" t="s">
        <v>15</v>
      </c>
      <c r="D275" s="230" t="s">
        <v>149</v>
      </c>
      <c r="E275" s="230" t="s">
        <v>16</v>
      </c>
      <c r="F275" s="230" t="s">
        <v>124</v>
      </c>
      <c r="G275" s="244">
        <v>44</v>
      </c>
      <c r="H275" s="244">
        <v>44</v>
      </c>
      <c r="I275" s="312">
        <v>43</v>
      </c>
      <c r="J275" s="335">
        <v>44</v>
      </c>
      <c r="K275" s="340">
        <v>44</v>
      </c>
      <c r="L275" s="314">
        <v>42</v>
      </c>
      <c r="M275" s="243">
        <f t="shared" si="51"/>
        <v>41</v>
      </c>
      <c r="N275" s="314">
        <v>43</v>
      </c>
      <c r="O275" s="249">
        <f t="shared" si="52"/>
        <v>43</v>
      </c>
      <c r="P275" s="249">
        <v>40</v>
      </c>
      <c r="Q275" s="249">
        <v>43</v>
      </c>
      <c r="R275" s="318"/>
      <c r="S275" s="115"/>
      <c r="T275" s="7">
        <f t="shared" si="49"/>
        <v>43.25</v>
      </c>
      <c r="U275" s="101">
        <f t="shared" si="48"/>
        <v>-0.25</v>
      </c>
      <c r="V275" s="3"/>
      <c r="W275" s="7">
        <v>44</v>
      </c>
      <c r="X275" s="7">
        <v>44</v>
      </c>
      <c r="Y275" s="7">
        <v>43</v>
      </c>
      <c r="Z275" s="7">
        <v>42</v>
      </c>
      <c r="AA275" s="7">
        <v>43</v>
      </c>
      <c r="AB275" s="7">
        <v>40</v>
      </c>
      <c r="AC275" s="7">
        <v>43</v>
      </c>
      <c r="AD275" s="112">
        <f t="shared" si="53"/>
        <v>0</v>
      </c>
      <c r="AE275" s="112">
        <f t="shared" si="53"/>
        <v>0</v>
      </c>
      <c r="AF275" s="112">
        <f t="shared" si="54"/>
        <v>1</v>
      </c>
      <c r="AG275" s="112">
        <f t="shared" si="55"/>
        <v>-1</v>
      </c>
      <c r="AH275" s="356">
        <f t="shared" si="56"/>
        <v>0</v>
      </c>
      <c r="AI275" s="112">
        <f t="shared" si="56"/>
        <v>0</v>
      </c>
      <c r="AJ275" s="112">
        <f t="shared" si="56"/>
        <v>0</v>
      </c>
      <c r="AK275" s="3"/>
      <c r="AL275" s="334"/>
      <c r="AM275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образование22.02.05 Обработка металлов давлениемочнаяКОГПОАУ "Омутнинский политехнический техникум"</v>
      </c>
      <c r="AN275" s="337">
        <v>44</v>
      </c>
      <c r="AO275" s="338" t="b">
        <f t="shared" si="58"/>
        <v>0</v>
      </c>
      <c r="AQ275" s="338" t="b">
        <f t="shared" si="59"/>
        <v>1</v>
      </c>
    </row>
    <row r="276" spans="1:43" ht="45" customHeight="1" x14ac:dyDescent="0.25">
      <c r="A276" s="353">
        <f t="shared" si="50"/>
        <v>263</v>
      </c>
      <c r="B276" s="230" t="s">
        <v>69</v>
      </c>
      <c r="C276" s="230" t="s">
        <v>15</v>
      </c>
      <c r="D276" s="230" t="s">
        <v>96</v>
      </c>
      <c r="E276" s="230" t="s">
        <v>16</v>
      </c>
      <c r="F276" s="230" t="s">
        <v>144</v>
      </c>
      <c r="G276" s="244">
        <v>47</v>
      </c>
      <c r="H276" s="244">
        <v>41</v>
      </c>
      <c r="I276" s="312">
        <v>19</v>
      </c>
      <c r="J276" s="335">
        <v>19</v>
      </c>
      <c r="K276" s="340">
        <v>19</v>
      </c>
      <c r="L276" s="314">
        <v>22</v>
      </c>
      <c r="M276" s="243">
        <f t="shared" si="51"/>
        <v>22</v>
      </c>
      <c r="N276" s="314">
        <v>32</v>
      </c>
      <c r="O276" s="249">
        <f t="shared" si="52"/>
        <v>32</v>
      </c>
      <c r="P276" s="249">
        <v>32</v>
      </c>
      <c r="Q276" s="249">
        <v>32</v>
      </c>
      <c r="R276" s="318"/>
      <c r="S276" s="115"/>
      <c r="T276" s="7">
        <f t="shared" si="49"/>
        <v>32.25</v>
      </c>
      <c r="U276" s="101">
        <f t="shared" si="48"/>
        <v>-0.25</v>
      </c>
      <c r="V276" s="3"/>
      <c r="W276" s="7">
        <v>47</v>
      </c>
      <c r="X276" s="7">
        <v>41</v>
      </c>
      <c r="Y276" s="7">
        <v>19</v>
      </c>
      <c r="Z276" s="7">
        <v>22</v>
      </c>
      <c r="AA276" s="7">
        <v>32</v>
      </c>
      <c r="AB276" s="7">
        <v>32</v>
      </c>
      <c r="AC276" s="7">
        <v>32</v>
      </c>
      <c r="AD276" s="112">
        <f t="shared" si="53"/>
        <v>0</v>
      </c>
      <c r="AE276" s="112">
        <f t="shared" si="53"/>
        <v>0</v>
      </c>
      <c r="AF276" s="112">
        <f t="shared" si="54"/>
        <v>0</v>
      </c>
      <c r="AG276" s="112">
        <f t="shared" si="55"/>
        <v>0</v>
      </c>
      <c r="AH276" s="356">
        <f t="shared" si="56"/>
        <v>0</v>
      </c>
      <c r="AI276" s="112">
        <f t="shared" si="56"/>
        <v>0</v>
      </c>
      <c r="AJ276" s="112">
        <f t="shared" si="56"/>
        <v>0</v>
      </c>
      <c r="AK276" s="3"/>
      <c r="AL276" s="334"/>
      <c r="AM276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образование08.01.07 Мастер общестроительных работочнаяКОГПОБУ "Кировский многопрофильный техникум"</v>
      </c>
      <c r="AN276" s="337">
        <v>19</v>
      </c>
      <c r="AO276" s="338" t="b">
        <f t="shared" si="58"/>
        <v>0</v>
      </c>
      <c r="AQ276" s="338" t="b">
        <f t="shared" si="59"/>
        <v>1</v>
      </c>
    </row>
    <row r="277" spans="1:43" ht="45" customHeight="1" x14ac:dyDescent="0.25">
      <c r="A277" s="353">
        <f t="shared" si="50"/>
        <v>264</v>
      </c>
      <c r="B277" s="230" t="s">
        <v>69</v>
      </c>
      <c r="C277" s="230" t="s">
        <v>15</v>
      </c>
      <c r="D277" s="230" t="s">
        <v>90</v>
      </c>
      <c r="E277" s="230" t="s">
        <v>16</v>
      </c>
      <c r="F277" s="230" t="s">
        <v>147</v>
      </c>
      <c r="G277" s="244">
        <v>0</v>
      </c>
      <c r="H277" s="244">
        <v>0</v>
      </c>
      <c r="I277" s="312">
        <v>8</v>
      </c>
      <c r="J277" s="335">
        <v>0</v>
      </c>
      <c r="K277" s="340">
        <v>0</v>
      </c>
      <c r="L277" s="314">
        <v>25</v>
      </c>
      <c r="M277" s="243">
        <f t="shared" si="51"/>
        <v>33</v>
      </c>
      <c r="N277" s="314">
        <v>8</v>
      </c>
      <c r="O277" s="249">
        <f t="shared" si="52"/>
        <v>8</v>
      </c>
      <c r="P277" s="249">
        <v>33</v>
      </c>
      <c r="Q277" s="249">
        <v>58</v>
      </c>
      <c r="R277" s="318"/>
      <c r="S277" s="115"/>
      <c r="T277" s="7">
        <f t="shared" si="49"/>
        <v>8.25</v>
      </c>
      <c r="U277" s="101">
        <f t="shared" si="48"/>
        <v>-0.25</v>
      </c>
      <c r="V277" s="3"/>
      <c r="W277" s="7">
        <v>0</v>
      </c>
      <c r="X277" s="7">
        <v>0</v>
      </c>
      <c r="Y277" s="7">
        <v>8</v>
      </c>
      <c r="Z277" s="7">
        <v>25</v>
      </c>
      <c r="AA277" s="7">
        <v>8</v>
      </c>
      <c r="AB277" s="7">
        <v>33</v>
      </c>
      <c r="AC277" s="7">
        <v>58</v>
      </c>
      <c r="AD277" s="112">
        <f t="shared" si="53"/>
        <v>0</v>
      </c>
      <c r="AE277" s="112">
        <f t="shared" si="53"/>
        <v>0</v>
      </c>
      <c r="AF277" s="112">
        <f t="shared" si="54"/>
        <v>-8</v>
      </c>
      <c r="AG277" s="112">
        <f t="shared" si="55"/>
        <v>8</v>
      </c>
      <c r="AH277" s="356">
        <f t="shared" si="56"/>
        <v>0</v>
      </c>
      <c r="AI277" s="112">
        <f t="shared" si="56"/>
        <v>0</v>
      </c>
      <c r="AJ277" s="112">
        <f t="shared" si="56"/>
        <v>0</v>
      </c>
      <c r="AK277" s="3"/>
      <c r="AL277" s="334"/>
      <c r="AM277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производстваочнаяКОГПОБУ "Санчурский социально-экономический техникум"</v>
      </c>
      <c r="AN277" s="337">
        <v>0</v>
      </c>
      <c r="AO277" s="338" t="b">
        <f t="shared" si="58"/>
        <v>0</v>
      </c>
      <c r="AQ277" s="338" t="b">
        <f t="shared" si="59"/>
        <v>1</v>
      </c>
    </row>
    <row r="278" spans="1:43" ht="56.25" customHeight="1" x14ac:dyDescent="0.25">
      <c r="A278" s="353">
        <f t="shared" si="50"/>
        <v>265</v>
      </c>
      <c r="B278" s="230" t="s">
        <v>69</v>
      </c>
      <c r="C278" s="230" t="s">
        <v>15</v>
      </c>
      <c r="D278" s="230" t="s">
        <v>90</v>
      </c>
      <c r="E278" s="230" t="s">
        <v>16</v>
      </c>
      <c r="F278" s="230" t="s">
        <v>144</v>
      </c>
      <c r="G278" s="244">
        <v>17</v>
      </c>
      <c r="H278" s="244">
        <v>14</v>
      </c>
      <c r="I278" s="312">
        <v>0</v>
      </c>
      <c r="J278" s="335">
        <v>0</v>
      </c>
      <c r="K278" s="340">
        <v>0</v>
      </c>
      <c r="L278" s="314">
        <v>3</v>
      </c>
      <c r="M278" s="243">
        <f t="shared" si="51"/>
        <v>3</v>
      </c>
      <c r="N278" s="314">
        <v>9</v>
      </c>
      <c r="O278" s="249">
        <f t="shared" si="52"/>
        <v>9</v>
      </c>
      <c r="P278" s="249">
        <v>9</v>
      </c>
      <c r="Q278" s="249">
        <v>9</v>
      </c>
      <c r="R278" s="318"/>
      <c r="S278" s="115"/>
      <c r="T278" s="7">
        <f t="shared" si="49"/>
        <v>8.5</v>
      </c>
      <c r="U278" s="101">
        <f t="shared" si="48"/>
        <v>0.5</v>
      </c>
      <c r="V278" s="3"/>
      <c r="W278" s="7">
        <v>17</v>
      </c>
      <c r="X278" s="7">
        <v>14</v>
      </c>
      <c r="Y278" s="7">
        <v>0</v>
      </c>
      <c r="Z278" s="7">
        <v>3</v>
      </c>
      <c r="AA278" s="7">
        <v>9</v>
      </c>
      <c r="AB278" s="7">
        <v>9</v>
      </c>
      <c r="AC278" s="7">
        <v>9</v>
      </c>
      <c r="AD278" s="112">
        <f t="shared" si="53"/>
        <v>0</v>
      </c>
      <c r="AE278" s="112">
        <f t="shared" si="53"/>
        <v>0</v>
      </c>
      <c r="AF278" s="112">
        <f t="shared" si="54"/>
        <v>0</v>
      </c>
      <c r="AG278" s="112">
        <f t="shared" si="55"/>
        <v>0</v>
      </c>
      <c r="AH278" s="356">
        <f t="shared" si="56"/>
        <v>0</v>
      </c>
      <c r="AI278" s="112">
        <f t="shared" si="56"/>
        <v>0</v>
      </c>
      <c r="AJ278" s="112">
        <f t="shared" si="56"/>
        <v>0</v>
      </c>
      <c r="AK278" s="3"/>
      <c r="AL278" s="334"/>
      <c r="AM278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производстваочнаяКОГПОБУ "Кировский многопрофильный техникум"</v>
      </c>
      <c r="AN278" s="337">
        <v>0</v>
      </c>
      <c r="AO278" s="338" t="b">
        <f t="shared" si="58"/>
        <v>0</v>
      </c>
      <c r="AQ278" s="338" t="b">
        <f t="shared" si="59"/>
        <v>1</v>
      </c>
    </row>
    <row r="279" spans="1:43" ht="45" customHeight="1" x14ac:dyDescent="0.25">
      <c r="A279" s="353">
        <f t="shared" si="50"/>
        <v>266</v>
      </c>
      <c r="B279" s="230" t="s">
        <v>69</v>
      </c>
      <c r="C279" s="230" t="s">
        <v>15</v>
      </c>
      <c r="D279" s="230" t="s">
        <v>218</v>
      </c>
      <c r="E279" s="230" t="s">
        <v>16</v>
      </c>
      <c r="F279" s="230" t="s">
        <v>136</v>
      </c>
      <c r="G279" s="244">
        <v>23</v>
      </c>
      <c r="H279" s="244">
        <v>22</v>
      </c>
      <c r="I279" s="312">
        <v>28</v>
      </c>
      <c r="J279" s="335">
        <v>29</v>
      </c>
      <c r="K279" s="340">
        <v>29</v>
      </c>
      <c r="L279" s="314">
        <v>40</v>
      </c>
      <c r="M279" s="243">
        <f t="shared" si="51"/>
        <v>39</v>
      </c>
      <c r="N279" s="314">
        <v>28</v>
      </c>
      <c r="O279" s="249">
        <f t="shared" si="52"/>
        <v>28</v>
      </c>
      <c r="P279" s="249">
        <v>28</v>
      </c>
      <c r="Q279" s="249">
        <v>28</v>
      </c>
      <c r="R279" s="318"/>
      <c r="S279" s="115"/>
      <c r="T279" s="7">
        <f t="shared" si="49"/>
        <v>28.25</v>
      </c>
      <c r="U279" s="101">
        <f t="shared" si="48"/>
        <v>-0.25</v>
      </c>
      <c r="V279" s="3"/>
      <c r="W279" s="7">
        <v>23</v>
      </c>
      <c r="X279" s="7">
        <v>22</v>
      </c>
      <c r="Y279" s="7">
        <v>28</v>
      </c>
      <c r="Z279" s="7">
        <v>40</v>
      </c>
      <c r="AA279" s="7">
        <v>28</v>
      </c>
      <c r="AB279" s="7">
        <v>28</v>
      </c>
      <c r="AC279" s="7">
        <v>28</v>
      </c>
      <c r="AD279" s="112">
        <f t="shared" si="53"/>
        <v>0</v>
      </c>
      <c r="AE279" s="112">
        <f t="shared" si="53"/>
        <v>0</v>
      </c>
      <c r="AF279" s="112">
        <f t="shared" si="54"/>
        <v>1</v>
      </c>
      <c r="AG279" s="112">
        <f t="shared" si="55"/>
        <v>-1</v>
      </c>
      <c r="AH279" s="356">
        <f t="shared" si="56"/>
        <v>0</v>
      </c>
      <c r="AI279" s="112">
        <f t="shared" si="56"/>
        <v>0</v>
      </c>
      <c r="AJ279" s="112">
        <f t="shared" si="56"/>
        <v>0</v>
      </c>
      <c r="AK279" s="3"/>
      <c r="AL279" s="334"/>
      <c r="AM279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 Мастер сельскохозяйственного производстваочнаяКОГПОАУ "Орловский колледж педагогики и профессиональных технологий"</v>
      </c>
      <c r="AN279" s="337">
        <v>29</v>
      </c>
      <c r="AO279" s="338" t="b">
        <f t="shared" si="58"/>
        <v>0</v>
      </c>
      <c r="AQ279" s="338" t="b">
        <f t="shared" si="59"/>
        <v>1</v>
      </c>
    </row>
    <row r="280" spans="1:43" ht="56.25" customHeight="1" x14ac:dyDescent="0.25">
      <c r="A280" s="353">
        <f t="shared" si="50"/>
        <v>267</v>
      </c>
      <c r="B280" s="230" t="s">
        <v>69</v>
      </c>
      <c r="C280" s="230" t="s">
        <v>15</v>
      </c>
      <c r="D280" s="230" t="s">
        <v>90</v>
      </c>
      <c r="E280" s="230" t="s">
        <v>16</v>
      </c>
      <c r="F280" s="230" t="s">
        <v>148</v>
      </c>
      <c r="G280" s="244">
        <v>63</v>
      </c>
      <c r="H280" s="244">
        <v>62</v>
      </c>
      <c r="I280" s="312">
        <v>39</v>
      </c>
      <c r="J280" s="335">
        <v>38</v>
      </c>
      <c r="K280" s="340">
        <v>38</v>
      </c>
      <c r="L280" s="314">
        <v>44</v>
      </c>
      <c r="M280" s="243">
        <f t="shared" si="51"/>
        <v>45</v>
      </c>
      <c r="N280" s="314">
        <v>52</v>
      </c>
      <c r="O280" s="249">
        <f t="shared" si="52"/>
        <v>52</v>
      </c>
      <c r="P280" s="249">
        <v>20</v>
      </c>
      <c r="Q280" s="249">
        <v>0</v>
      </c>
      <c r="R280" s="318"/>
      <c r="S280" s="115"/>
      <c r="T280" s="7">
        <f t="shared" si="49"/>
        <v>52</v>
      </c>
      <c r="U280" s="101">
        <f t="shared" si="48"/>
        <v>0</v>
      </c>
      <c r="V280" s="3"/>
      <c r="W280" s="7">
        <v>63</v>
      </c>
      <c r="X280" s="7">
        <v>62</v>
      </c>
      <c r="Y280" s="7">
        <v>39</v>
      </c>
      <c r="Z280" s="7">
        <v>44</v>
      </c>
      <c r="AA280" s="7">
        <v>52</v>
      </c>
      <c r="AB280" s="7">
        <v>20</v>
      </c>
      <c r="AC280" s="7">
        <v>0</v>
      </c>
      <c r="AD280" s="112">
        <f t="shared" si="53"/>
        <v>0</v>
      </c>
      <c r="AE280" s="112">
        <f t="shared" si="53"/>
        <v>0</v>
      </c>
      <c r="AF280" s="112">
        <f t="shared" si="54"/>
        <v>-1</v>
      </c>
      <c r="AG280" s="112">
        <f t="shared" si="55"/>
        <v>1</v>
      </c>
      <c r="AH280" s="356">
        <f t="shared" si="56"/>
        <v>0</v>
      </c>
      <c r="AI280" s="112">
        <f t="shared" si="56"/>
        <v>0</v>
      </c>
      <c r="AJ280" s="112">
        <f t="shared" si="56"/>
        <v>0</v>
      </c>
      <c r="AK280" s="3"/>
      <c r="AL280" s="334"/>
      <c r="AM280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производстваочнаяКОГПОБУ "Вятский аграрно-промышленный техникум"</v>
      </c>
      <c r="AN280" s="337">
        <v>38</v>
      </c>
      <c r="AO280" s="338" t="b">
        <f t="shared" si="58"/>
        <v>0</v>
      </c>
      <c r="AQ280" s="338" t="b">
        <f t="shared" si="59"/>
        <v>1</v>
      </c>
    </row>
    <row r="281" spans="1:43" ht="45" customHeight="1" x14ac:dyDescent="0.25">
      <c r="A281" s="353">
        <f t="shared" si="50"/>
        <v>268</v>
      </c>
      <c r="B281" s="230" t="s">
        <v>69</v>
      </c>
      <c r="C281" s="230" t="s">
        <v>15</v>
      </c>
      <c r="D281" s="230" t="s">
        <v>90</v>
      </c>
      <c r="E281" s="230" t="s">
        <v>16</v>
      </c>
      <c r="F281" s="230" t="s">
        <v>129</v>
      </c>
      <c r="G281" s="244">
        <v>36</v>
      </c>
      <c r="H281" s="244">
        <v>35</v>
      </c>
      <c r="I281" s="312">
        <v>16</v>
      </c>
      <c r="J281" s="335">
        <v>18</v>
      </c>
      <c r="K281" s="340">
        <v>18</v>
      </c>
      <c r="L281" s="314">
        <v>18</v>
      </c>
      <c r="M281" s="243">
        <f t="shared" si="51"/>
        <v>16</v>
      </c>
      <c r="N281" s="314">
        <v>26</v>
      </c>
      <c r="O281" s="249">
        <f t="shared" si="52"/>
        <v>26</v>
      </c>
      <c r="P281" s="249">
        <v>26</v>
      </c>
      <c r="Q281" s="249">
        <v>26</v>
      </c>
      <c r="R281" s="318"/>
      <c r="S281" s="115"/>
      <c r="T281" s="7">
        <f t="shared" si="49"/>
        <v>26.25</v>
      </c>
      <c r="U281" s="101">
        <f t="shared" si="48"/>
        <v>-0.25</v>
      </c>
      <c r="V281" s="3"/>
      <c r="W281" s="7">
        <v>36</v>
      </c>
      <c r="X281" s="7">
        <v>35</v>
      </c>
      <c r="Y281" s="7">
        <v>16</v>
      </c>
      <c r="Z281" s="7">
        <v>18</v>
      </c>
      <c r="AA281" s="7">
        <v>26</v>
      </c>
      <c r="AB281" s="7">
        <v>26</v>
      </c>
      <c r="AC281" s="7">
        <v>26</v>
      </c>
      <c r="AD281" s="112">
        <f t="shared" si="53"/>
        <v>0</v>
      </c>
      <c r="AE281" s="112">
        <f t="shared" si="53"/>
        <v>0</v>
      </c>
      <c r="AF281" s="112">
        <f t="shared" si="54"/>
        <v>2</v>
      </c>
      <c r="AG281" s="112">
        <f t="shared" si="55"/>
        <v>-2</v>
      </c>
      <c r="AH281" s="356">
        <f t="shared" si="56"/>
        <v>0</v>
      </c>
      <c r="AI281" s="112">
        <f t="shared" si="56"/>
        <v>0</v>
      </c>
      <c r="AJ281" s="112">
        <f t="shared" si="56"/>
        <v>0</v>
      </c>
      <c r="AK281" s="3"/>
      <c r="AL281" s="334"/>
      <c r="AM281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производстваочнаяКОГПОАУ "Куменский аграрно-технологический техникум"</v>
      </c>
      <c r="AN281" s="337">
        <v>18</v>
      </c>
      <c r="AO281" s="338" t="b">
        <f t="shared" si="58"/>
        <v>0</v>
      </c>
      <c r="AQ281" s="338" t="b">
        <f t="shared" si="59"/>
        <v>1</v>
      </c>
    </row>
    <row r="282" spans="1:43" ht="45" customHeight="1" x14ac:dyDescent="0.25">
      <c r="A282" s="353">
        <f t="shared" si="50"/>
        <v>269</v>
      </c>
      <c r="B282" s="230" t="s">
        <v>69</v>
      </c>
      <c r="C282" s="230" t="s">
        <v>15</v>
      </c>
      <c r="D282" s="230" t="s">
        <v>218</v>
      </c>
      <c r="E282" s="230" t="s">
        <v>16</v>
      </c>
      <c r="F282" s="230" t="s">
        <v>119</v>
      </c>
      <c r="G282" s="244">
        <v>0</v>
      </c>
      <c r="H282" s="244">
        <v>0</v>
      </c>
      <c r="I282" s="312">
        <v>10</v>
      </c>
      <c r="J282" s="335">
        <v>10</v>
      </c>
      <c r="K282" s="340">
        <v>10</v>
      </c>
      <c r="L282" s="314">
        <v>19</v>
      </c>
      <c r="M282" s="243">
        <f t="shared" si="51"/>
        <v>19</v>
      </c>
      <c r="N282" s="314">
        <v>7</v>
      </c>
      <c r="O282" s="249">
        <f t="shared" si="52"/>
        <v>7</v>
      </c>
      <c r="P282" s="249">
        <v>7</v>
      </c>
      <c r="Q282" s="249">
        <v>7</v>
      </c>
      <c r="R282" s="318"/>
      <c r="S282" s="115"/>
      <c r="T282" s="7">
        <f t="shared" si="49"/>
        <v>7.25</v>
      </c>
      <c r="U282" s="101">
        <f t="shared" si="48"/>
        <v>-0.25</v>
      </c>
      <c r="V282" s="3"/>
      <c r="W282" s="7">
        <v>0</v>
      </c>
      <c r="X282" s="7">
        <v>0</v>
      </c>
      <c r="Y282" s="7">
        <v>10</v>
      </c>
      <c r="Z282" s="7">
        <v>19</v>
      </c>
      <c r="AA282" s="7">
        <v>7</v>
      </c>
      <c r="AB282" s="7">
        <v>7</v>
      </c>
      <c r="AC282" s="7">
        <v>7</v>
      </c>
      <c r="AD282" s="112">
        <f t="shared" si="53"/>
        <v>0</v>
      </c>
      <c r="AE282" s="112">
        <f t="shared" si="53"/>
        <v>0</v>
      </c>
      <c r="AF282" s="112">
        <f t="shared" si="54"/>
        <v>0</v>
      </c>
      <c r="AG282" s="112">
        <f t="shared" si="55"/>
        <v>0</v>
      </c>
      <c r="AH282" s="356">
        <f t="shared" si="56"/>
        <v>0</v>
      </c>
      <c r="AI282" s="112">
        <f t="shared" si="56"/>
        <v>0</v>
      </c>
      <c r="AJ282" s="112">
        <f t="shared" si="56"/>
        <v>0</v>
      </c>
      <c r="AK282" s="3"/>
      <c r="AL282" s="334"/>
      <c r="AM282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 Мастер сельскохозяйственного производстваочнаяКОГПОБУ "Кировский сельскохозяйственный техникум"</v>
      </c>
      <c r="AN282" s="337">
        <v>10</v>
      </c>
      <c r="AO282" s="338" t="b">
        <f t="shared" si="58"/>
        <v>0</v>
      </c>
      <c r="AQ282" s="338" t="b">
        <f t="shared" si="59"/>
        <v>1</v>
      </c>
    </row>
    <row r="283" spans="1:43" ht="45" customHeight="1" x14ac:dyDescent="0.25">
      <c r="A283" s="353">
        <f t="shared" si="50"/>
        <v>270</v>
      </c>
      <c r="B283" s="230" t="s">
        <v>69</v>
      </c>
      <c r="C283" s="230" t="s">
        <v>15</v>
      </c>
      <c r="D283" s="230" t="s">
        <v>82</v>
      </c>
      <c r="E283" s="230" t="s">
        <v>16</v>
      </c>
      <c r="F283" s="230" t="s">
        <v>148</v>
      </c>
      <c r="G283" s="244">
        <v>16</v>
      </c>
      <c r="H283" s="244">
        <v>16</v>
      </c>
      <c r="I283" s="312">
        <v>0</v>
      </c>
      <c r="J283" s="335">
        <v>0</v>
      </c>
      <c r="K283" s="340">
        <v>0</v>
      </c>
      <c r="L283" s="314">
        <v>0</v>
      </c>
      <c r="M283" s="243">
        <f t="shared" si="51"/>
        <v>0</v>
      </c>
      <c r="N283" s="314">
        <v>8</v>
      </c>
      <c r="O283" s="249">
        <f t="shared" si="52"/>
        <v>8</v>
      </c>
      <c r="P283" s="249">
        <v>0</v>
      </c>
      <c r="Q283" s="249">
        <v>0</v>
      </c>
      <c r="R283" s="318"/>
      <c r="S283" s="115"/>
      <c r="T283" s="7">
        <f t="shared" si="49"/>
        <v>8</v>
      </c>
      <c r="U283" s="101">
        <f t="shared" si="48"/>
        <v>0</v>
      </c>
      <c r="V283" s="3"/>
      <c r="W283" s="7">
        <v>16</v>
      </c>
      <c r="X283" s="7">
        <v>16</v>
      </c>
      <c r="Y283" s="7">
        <v>0</v>
      </c>
      <c r="Z283" s="7">
        <v>0</v>
      </c>
      <c r="AA283" s="7">
        <v>8</v>
      </c>
      <c r="AB283" s="7">
        <v>0</v>
      </c>
      <c r="AC283" s="7">
        <v>0</v>
      </c>
      <c r="AD283" s="112">
        <f t="shared" si="53"/>
        <v>0</v>
      </c>
      <c r="AE283" s="112">
        <f t="shared" si="53"/>
        <v>0</v>
      </c>
      <c r="AF283" s="112">
        <f t="shared" si="54"/>
        <v>0</v>
      </c>
      <c r="AG283" s="112">
        <f t="shared" si="55"/>
        <v>0</v>
      </c>
      <c r="AH283" s="356">
        <f t="shared" si="56"/>
        <v>0</v>
      </c>
      <c r="AI283" s="112">
        <f t="shared" si="56"/>
        <v>0</v>
      </c>
      <c r="AJ283" s="112">
        <f t="shared" si="56"/>
        <v>0</v>
      </c>
      <c r="AK283" s="3"/>
      <c r="AL283" s="334"/>
      <c r="AM283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контролер-кассирочнаяКОГПОБУ "Вятский аграрно-промышленный техникум"</v>
      </c>
      <c r="AN283" s="337">
        <v>0</v>
      </c>
      <c r="AO283" s="338" t="b">
        <f t="shared" si="58"/>
        <v>0</v>
      </c>
      <c r="AQ283" s="338" t="b">
        <f t="shared" si="59"/>
        <v>1</v>
      </c>
    </row>
    <row r="284" spans="1:43" ht="45" customHeight="1" x14ac:dyDescent="0.25">
      <c r="A284" s="353">
        <f t="shared" si="50"/>
        <v>271</v>
      </c>
      <c r="B284" s="230" t="s">
        <v>69</v>
      </c>
      <c r="C284" s="230" t="s">
        <v>15</v>
      </c>
      <c r="D284" s="230" t="s">
        <v>97</v>
      </c>
      <c r="E284" s="230" t="s">
        <v>16</v>
      </c>
      <c r="F284" s="230" t="s">
        <v>148</v>
      </c>
      <c r="G284" s="244">
        <v>12</v>
      </c>
      <c r="H284" s="244">
        <v>12</v>
      </c>
      <c r="I284" s="312">
        <v>0</v>
      </c>
      <c r="J284" s="335">
        <v>1</v>
      </c>
      <c r="K284" s="340">
        <v>1</v>
      </c>
      <c r="L284" s="314">
        <v>2</v>
      </c>
      <c r="M284" s="243">
        <f t="shared" si="51"/>
        <v>1</v>
      </c>
      <c r="N284" s="314">
        <v>7</v>
      </c>
      <c r="O284" s="249">
        <f t="shared" si="52"/>
        <v>7</v>
      </c>
      <c r="P284" s="249">
        <v>0</v>
      </c>
      <c r="Q284" s="249">
        <v>0</v>
      </c>
      <c r="R284" s="318"/>
      <c r="S284" s="115"/>
      <c r="T284" s="7">
        <f t="shared" si="49"/>
        <v>6.5</v>
      </c>
      <c r="U284" s="101">
        <f t="shared" si="48"/>
        <v>0.5</v>
      </c>
      <c r="V284" s="3"/>
      <c r="W284" s="7">
        <v>12</v>
      </c>
      <c r="X284" s="7">
        <v>12</v>
      </c>
      <c r="Y284" s="7">
        <v>0</v>
      </c>
      <c r="Z284" s="7">
        <v>2</v>
      </c>
      <c r="AA284" s="7">
        <v>7</v>
      </c>
      <c r="AB284" s="7">
        <v>0</v>
      </c>
      <c r="AC284" s="7">
        <v>0</v>
      </c>
      <c r="AD284" s="112">
        <f t="shared" si="53"/>
        <v>0</v>
      </c>
      <c r="AE284" s="112">
        <f t="shared" si="53"/>
        <v>0</v>
      </c>
      <c r="AF284" s="112">
        <f t="shared" si="54"/>
        <v>1</v>
      </c>
      <c r="AG284" s="112">
        <f t="shared" si="55"/>
        <v>-1</v>
      </c>
      <c r="AH284" s="356">
        <f t="shared" si="56"/>
        <v>0</v>
      </c>
      <c r="AI284" s="112">
        <f t="shared" si="56"/>
        <v>0</v>
      </c>
      <c r="AJ284" s="112">
        <f t="shared" si="56"/>
        <v>0</v>
      </c>
      <c r="AK284" s="3"/>
      <c r="AL284" s="334"/>
      <c r="AM284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образование35.01.19 Мастер садово-паркового и ландшафтного строительстваочнаяКОГПОБУ "Вятский аграрно-промышленный техникум"</v>
      </c>
      <c r="AN284" s="337">
        <v>1</v>
      </c>
      <c r="AO284" s="338" t="b">
        <f t="shared" si="58"/>
        <v>0</v>
      </c>
      <c r="AQ284" s="338" t="b">
        <f t="shared" si="59"/>
        <v>1</v>
      </c>
    </row>
    <row r="285" spans="1:43" ht="45" customHeight="1" x14ac:dyDescent="0.25">
      <c r="A285" s="353">
        <f t="shared" si="50"/>
        <v>272</v>
      </c>
      <c r="B285" s="230" t="s">
        <v>10</v>
      </c>
      <c r="C285" s="230" t="s">
        <v>15</v>
      </c>
      <c r="D285" s="230" t="s">
        <v>196</v>
      </c>
      <c r="E285" s="230" t="s">
        <v>16</v>
      </c>
      <c r="F285" s="230" t="s">
        <v>151</v>
      </c>
      <c r="G285" s="244">
        <v>50</v>
      </c>
      <c r="H285" s="244">
        <v>50</v>
      </c>
      <c r="I285" s="312">
        <v>58</v>
      </c>
      <c r="J285" s="335">
        <v>73</v>
      </c>
      <c r="K285" s="340">
        <v>73</v>
      </c>
      <c r="L285" s="314">
        <v>75</v>
      </c>
      <c r="M285" s="243">
        <f t="shared" si="51"/>
        <v>60</v>
      </c>
      <c r="N285" s="314">
        <v>58</v>
      </c>
      <c r="O285" s="249">
        <f t="shared" si="52"/>
        <v>58</v>
      </c>
      <c r="P285" s="249">
        <v>58</v>
      </c>
      <c r="Q285" s="249">
        <v>58</v>
      </c>
      <c r="R285" s="318"/>
      <c r="S285" s="115"/>
      <c r="T285" s="7">
        <f t="shared" si="49"/>
        <v>58.25</v>
      </c>
      <c r="U285" s="101">
        <f t="shared" si="48"/>
        <v>-0.25</v>
      </c>
      <c r="V285" s="3"/>
      <c r="W285" s="7">
        <v>50</v>
      </c>
      <c r="X285" s="7">
        <v>50</v>
      </c>
      <c r="Y285" s="7">
        <v>58</v>
      </c>
      <c r="Z285" s="7">
        <v>75</v>
      </c>
      <c r="AA285" s="7">
        <v>58</v>
      </c>
      <c r="AB285" s="7">
        <v>58</v>
      </c>
      <c r="AC285" s="7">
        <v>58</v>
      </c>
      <c r="AD285" s="112">
        <f t="shared" si="53"/>
        <v>0</v>
      </c>
      <c r="AE285" s="112">
        <f t="shared" si="53"/>
        <v>0</v>
      </c>
      <c r="AF285" s="112">
        <f t="shared" si="54"/>
        <v>15</v>
      </c>
      <c r="AG285" s="112">
        <f t="shared" si="55"/>
        <v>-15</v>
      </c>
      <c r="AH285" s="356">
        <f t="shared" si="56"/>
        <v>0</v>
      </c>
      <c r="AI285" s="112">
        <f t="shared" si="56"/>
        <v>0</v>
      </c>
      <c r="AJ285" s="112">
        <f t="shared" si="56"/>
        <v>0</v>
      </c>
      <c r="AK285" s="3"/>
      <c r="AL285" s="334"/>
      <c r="AM285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образование20.02.04 Пожарная безопасностьочнаяКОГПОБУ "Яранский аграрный техникум"</v>
      </c>
      <c r="AN285" s="337">
        <v>73</v>
      </c>
      <c r="AO285" s="338" t="b">
        <f t="shared" si="58"/>
        <v>0</v>
      </c>
      <c r="AQ285" s="338" t="b">
        <f t="shared" si="59"/>
        <v>1</v>
      </c>
    </row>
    <row r="286" spans="1:43" ht="45" customHeight="1" x14ac:dyDescent="0.25">
      <c r="A286" s="353">
        <f t="shared" si="50"/>
        <v>273</v>
      </c>
      <c r="B286" s="230" t="s">
        <v>10</v>
      </c>
      <c r="C286" s="230" t="s">
        <v>11</v>
      </c>
      <c r="D286" s="230" t="s">
        <v>65</v>
      </c>
      <c r="E286" s="230" t="s">
        <v>13</v>
      </c>
      <c r="F286" s="230" t="s">
        <v>151</v>
      </c>
      <c r="G286" s="244">
        <v>6</v>
      </c>
      <c r="H286" s="244">
        <v>5</v>
      </c>
      <c r="I286" s="312">
        <v>0</v>
      </c>
      <c r="J286" s="335">
        <v>0</v>
      </c>
      <c r="K286" s="340">
        <v>0</v>
      </c>
      <c r="L286" s="314">
        <v>3</v>
      </c>
      <c r="M286" s="243">
        <f t="shared" si="51"/>
        <v>3</v>
      </c>
      <c r="N286" s="314">
        <v>4</v>
      </c>
      <c r="O286" s="249">
        <f t="shared" si="52"/>
        <v>4</v>
      </c>
      <c r="P286" s="249">
        <v>0</v>
      </c>
      <c r="Q286" s="249">
        <v>0</v>
      </c>
      <c r="R286" s="318"/>
      <c r="S286" s="115"/>
      <c r="T286" s="7">
        <f t="shared" si="49"/>
        <v>3.5</v>
      </c>
      <c r="U286" s="101">
        <f t="shared" si="48"/>
        <v>0.5</v>
      </c>
      <c r="V286" s="3"/>
      <c r="W286" s="7">
        <v>6</v>
      </c>
      <c r="X286" s="7">
        <v>5</v>
      </c>
      <c r="Y286" s="7">
        <v>0</v>
      </c>
      <c r="Z286" s="7">
        <v>3</v>
      </c>
      <c r="AA286" s="7">
        <v>4</v>
      </c>
      <c r="AB286" s="7">
        <v>0</v>
      </c>
      <c r="AC286" s="7">
        <v>0</v>
      </c>
      <c r="AD286" s="112">
        <f t="shared" si="53"/>
        <v>0</v>
      </c>
      <c r="AE286" s="112">
        <f t="shared" si="53"/>
        <v>0</v>
      </c>
      <c r="AF286" s="112">
        <f t="shared" si="54"/>
        <v>0</v>
      </c>
      <c r="AG286" s="112">
        <f t="shared" si="55"/>
        <v>0</v>
      </c>
      <c r="AH286" s="356">
        <f t="shared" si="56"/>
        <v>0</v>
      </c>
      <c r="AI286" s="112">
        <f t="shared" si="56"/>
        <v>0</v>
      </c>
      <c r="AJ286" s="112">
        <f t="shared" si="56"/>
        <v>0</v>
      </c>
      <c r="AK286" s="3"/>
      <c r="AL286" s="334"/>
      <c r="AM286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"Яранский аграрный техникум"</v>
      </c>
      <c r="AN286" s="337">
        <v>0</v>
      </c>
      <c r="AO286" s="338" t="b">
        <f t="shared" si="58"/>
        <v>0</v>
      </c>
      <c r="AQ286" s="338" t="b">
        <f t="shared" si="59"/>
        <v>1</v>
      </c>
    </row>
    <row r="287" spans="1:43" ht="45" customHeight="1" x14ac:dyDescent="0.25">
      <c r="A287" s="353">
        <f t="shared" si="50"/>
        <v>274</v>
      </c>
      <c r="B287" s="230" t="s">
        <v>10</v>
      </c>
      <c r="C287" s="230" t="s">
        <v>15</v>
      </c>
      <c r="D287" s="230" t="s">
        <v>65</v>
      </c>
      <c r="E287" s="230" t="s">
        <v>16</v>
      </c>
      <c r="F287" s="230" t="s">
        <v>140</v>
      </c>
      <c r="G287" s="244">
        <v>125</v>
      </c>
      <c r="H287" s="244">
        <v>120</v>
      </c>
      <c r="I287" s="312">
        <v>110</v>
      </c>
      <c r="J287" s="335">
        <v>108</v>
      </c>
      <c r="K287" s="340">
        <v>108</v>
      </c>
      <c r="L287" s="314">
        <v>104</v>
      </c>
      <c r="M287" s="243">
        <f t="shared" si="51"/>
        <v>106</v>
      </c>
      <c r="N287" s="314">
        <v>115</v>
      </c>
      <c r="O287" s="249">
        <f t="shared" si="52"/>
        <v>115</v>
      </c>
      <c r="P287" s="249">
        <v>115</v>
      </c>
      <c r="Q287" s="249">
        <v>115</v>
      </c>
      <c r="R287" s="318"/>
      <c r="S287" s="115"/>
      <c r="T287" s="7">
        <f t="shared" si="49"/>
        <v>114.75</v>
      </c>
      <c r="U287" s="101">
        <f t="shared" si="48"/>
        <v>0.25</v>
      </c>
      <c r="V287" s="3"/>
      <c r="W287" s="7">
        <v>125</v>
      </c>
      <c r="X287" s="7">
        <v>120</v>
      </c>
      <c r="Y287" s="7">
        <v>110</v>
      </c>
      <c r="Z287" s="7">
        <v>104</v>
      </c>
      <c r="AA287" s="7">
        <v>115</v>
      </c>
      <c r="AB287" s="7">
        <v>115</v>
      </c>
      <c r="AC287" s="7">
        <v>115</v>
      </c>
      <c r="AD287" s="112">
        <f t="shared" si="53"/>
        <v>0</v>
      </c>
      <c r="AE287" s="112">
        <f t="shared" si="53"/>
        <v>0</v>
      </c>
      <c r="AF287" s="112">
        <f t="shared" si="54"/>
        <v>-2</v>
      </c>
      <c r="AG287" s="112">
        <f t="shared" si="55"/>
        <v>2</v>
      </c>
      <c r="AH287" s="356">
        <f t="shared" si="56"/>
        <v>0</v>
      </c>
      <c r="AI287" s="112">
        <f t="shared" si="56"/>
        <v>0</v>
      </c>
      <c r="AJ287" s="112">
        <f t="shared" si="56"/>
        <v>0</v>
      </c>
      <c r="AK287" s="3"/>
      <c r="AL287" s="334"/>
      <c r="AM287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 КОГПОБУ "Кировский лесопромышленный колледж"</v>
      </c>
      <c r="AN287" s="337">
        <v>108</v>
      </c>
      <c r="AO287" s="338" t="b">
        <f t="shared" si="58"/>
        <v>0</v>
      </c>
      <c r="AQ287" s="338" t="b">
        <f t="shared" si="59"/>
        <v>1</v>
      </c>
    </row>
    <row r="288" spans="1:43" ht="45" customHeight="1" x14ac:dyDescent="0.25">
      <c r="A288" s="353">
        <f t="shared" si="50"/>
        <v>275</v>
      </c>
      <c r="B288" s="230" t="s">
        <v>10</v>
      </c>
      <c r="C288" s="230" t="s">
        <v>15</v>
      </c>
      <c r="D288" s="230" t="s">
        <v>65</v>
      </c>
      <c r="E288" s="230" t="s">
        <v>16</v>
      </c>
      <c r="F288" s="230" t="s">
        <v>117</v>
      </c>
      <c r="G288" s="244">
        <v>19</v>
      </c>
      <c r="H288" s="244">
        <v>18</v>
      </c>
      <c r="I288" s="312">
        <v>16</v>
      </c>
      <c r="J288" s="335">
        <v>7</v>
      </c>
      <c r="K288" s="340">
        <v>7</v>
      </c>
      <c r="L288" s="314">
        <v>30</v>
      </c>
      <c r="M288" s="243">
        <f t="shared" si="51"/>
        <v>39</v>
      </c>
      <c r="N288" s="314">
        <v>21</v>
      </c>
      <c r="O288" s="249">
        <f t="shared" si="52"/>
        <v>21</v>
      </c>
      <c r="P288" s="249">
        <v>21</v>
      </c>
      <c r="Q288" s="249">
        <v>21</v>
      </c>
      <c r="R288" s="318"/>
      <c r="S288" s="115"/>
      <c r="T288" s="7">
        <f t="shared" si="49"/>
        <v>20.75</v>
      </c>
      <c r="U288" s="101">
        <f t="shared" si="48"/>
        <v>0.25</v>
      </c>
      <c r="V288" s="3"/>
      <c r="W288" s="7">
        <v>19</v>
      </c>
      <c r="X288" s="7">
        <v>18</v>
      </c>
      <c r="Y288" s="7">
        <v>16</v>
      </c>
      <c r="Z288" s="7">
        <v>30</v>
      </c>
      <c r="AA288" s="7">
        <v>21</v>
      </c>
      <c r="AB288" s="7">
        <v>21</v>
      </c>
      <c r="AC288" s="7">
        <v>21</v>
      </c>
      <c r="AD288" s="112">
        <f t="shared" si="53"/>
        <v>0</v>
      </c>
      <c r="AE288" s="112">
        <f t="shared" si="53"/>
        <v>0</v>
      </c>
      <c r="AF288" s="112">
        <f t="shared" si="54"/>
        <v>-9</v>
      </c>
      <c r="AG288" s="112">
        <f t="shared" si="55"/>
        <v>9</v>
      </c>
      <c r="AH288" s="356">
        <f t="shared" si="56"/>
        <v>0</v>
      </c>
      <c r="AI288" s="112">
        <f t="shared" si="56"/>
        <v>0</v>
      </c>
      <c r="AJ288" s="112">
        <f t="shared" si="56"/>
        <v>0</v>
      </c>
      <c r="AK288" s="3"/>
      <c r="AL288" s="334"/>
      <c r="AM288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отраслям)очнаяКОГПОБУ "Нолинский техникум механизации сельского хозяйства"</v>
      </c>
      <c r="AN288" s="337">
        <v>7</v>
      </c>
      <c r="AO288" s="338" t="b">
        <f t="shared" si="58"/>
        <v>0</v>
      </c>
      <c r="AQ288" s="338" t="b">
        <f t="shared" si="59"/>
        <v>1</v>
      </c>
    </row>
    <row r="289" spans="1:43" ht="45" customHeight="1" x14ac:dyDescent="0.25">
      <c r="A289" s="353">
        <f t="shared" si="50"/>
        <v>276</v>
      </c>
      <c r="B289" s="230" t="s">
        <v>10</v>
      </c>
      <c r="C289" s="230" t="s">
        <v>15</v>
      </c>
      <c r="D289" s="230" t="s">
        <v>98</v>
      </c>
      <c r="E289" s="230" t="s">
        <v>16</v>
      </c>
      <c r="F289" s="230" t="s">
        <v>134</v>
      </c>
      <c r="G289" s="244">
        <v>14</v>
      </c>
      <c r="H289" s="244">
        <v>14</v>
      </c>
      <c r="I289" s="312">
        <v>8</v>
      </c>
      <c r="J289" s="335">
        <v>9</v>
      </c>
      <c r="K289" s="340">
        <v>9</v>
      </c>
      <c r="L289" s="314">
        <v>24</v>
      </c>
      <c r="M289" s="243">
        <f t="shared" si="51"/>
        <v>23</v>
      </c>
      <c r="N289" s="314">
        <v>15</v>
      </c>
      <c r="O289" s="249">
        <f t="shared" si="52"/>
        <v>15</v>
      </c>
      <c r="P289" s="249">
        <v>23</v>
      </c>
      <c r="Q289" s="249">
        <v>28</v>
      </c>
      <c r="R289" s="318"/>
      <c r="S289" s="115"/>
      <c r="T289" s="7">
        <f t="shared" si="49"/>
        <v>15</v>
      </c>
      <c r="U289" s="101">
        <f t="shared" si="48"/>
        <v>0</v>
      </c>
      <c r="V289" s="3"/>
      <c r="W289" s="7">
        <v>14</v>
      </c>
      <c r="X289" s="7">
        <v>14</v>
      </c>
      <c r="Y289" s="7">
        <v>8</v>
      </c>
      <c r="Z289" s="7">
        <v>24</v>
      </c>
      <c r="AA289" s="7">
        <v>15</v>
      </c>
      <c r="AB289" s="7">
        <v>23</v>
      </c>
      <c r="AC289" s="7">
        <v>28</v>
      </c>
      <c r="AD289" s="112">
        <f t="shared" si="53"/>
        <v>0</v>
      </c>
      <c r="AE289" s="112">
        <f t="shared" si="53"/>
        <v>0</v>
      </c>
      <c r="AF289" s="112">
        <f t="shared" si="54"/>
        <v>1</v>
      </c>
      <c r="AG289" s="112">
        <f t="shared" si="55"/>
        <v>-1</v>
      </c>
      <c r="AH289" s="356">
        <f t="shared" si="56"/>
        <v>0</v>
      </c>
      <c r="AI289" s="112">
        <f t="shared" si="56"/>
        <v>0</v>
      </c>
      <c r="AJ289" s="112">
        <f t="shared" si="56"/>
        <v>0</v>
      </c>
      <c r="AK289" s="3"/>
      <c r="AL289" s="334"/>
      <c r="AM289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образование29.02.05 Технология текстильных изделий (по видам)очнаяКОГПОБУ "Кировский технологический колледж"</v>
      </c>
      <c r="AN289" s="337">
        <v>9</v>
      </c>
      <c r="AO289" s="338" t="b">
        <f t="shared" si="58"/>
        <v>0</v>
      </c>
      <c r="AQ289" s="338" t="b">
        <f t="shared" si="59"/>
        <v>1</v>
      </c>
    </row>
    <row r="290" spans="1:43" ht="45" customHeight="1" x14ac:dyDescent="0.25">
      <c r="A290" s="353">
        <f t="shared" si="50"/>
        <v>277</v>
      </c>
      <c r="B290" s="230" t="s">
        <v>10</v>
      </c>
      <c r="C290" s="230" t="s">
        <v>11</v>
      </c>
      <c r="D290" s="230" t="s">
        <v>59</v>
      </c>
      <c r="E290" s="230" t="s">
        <v>13</v>
      </c>
      <c r="F290" s="230" t="s">
        <v>119</v>
      </c>
      <c r="G290" s="244">
        <v>11</v>
      </c>
      <c r="H290" s="244">
        <v>11</v>
      </c>
      <c r="I290" s="312">
        <v>0</v>
      </c>
      <c r="J290" s="335">
        <v>0</v>
      </c>
      <c r="K290" s="340">
        <v>0</v>
      </c>
      <c r="L290" s="314">
        <v>0</v>
      </c>
      <c r="M290" s="243">
        <f t="shared" si="51"/>
        <v>0</v>
      </c>
      <c r="N290" s="314">
        <v>6</v>
      </c>
      <c r="O290" s="249">
        <f t="shared" si="52"/>
        <v>6</v>
      </c>
      <c r="P290" s="249">
        <v>6</v>
      </c>
      <c r="Q290" s="249">
        <v>6</v>
      </c>
      <c r="R290" s="318"/>
      <c r="S290" s="115"/>
      <c r="T290" s="7">
        <f t="shared" si="49"/>
        <v>5.5</v>
      </c>
      <c r="U290" s="101">
        <f t="shared" si="48"/>
        <v>0.5</v>
      </c>
      <c r="V290" s="3"/>
      <c r="W290" s="7">
        <v>11</v>
      </c>
      <c r="X290" s="7">
        <v>11</v>
      </c>
      <c r="Y290" s="7">
        <v>0</v>
      </c>
      <c r="Z290" s="7">
        <v>0</v>
      </c>
      <c r="AA290" s="7">
        <v>6</v>
      </c>
      <c r="AB290" s="7">
        <v>6</v>
      </c>
      <c r="AC290" s="7">
        <v>6</v>
      </c>
      <c r="AD290" s="112">
        <f t="shared" si="53"/>
        <v>0</v>
      </c>
      <c r="AE290" s="112">
        <f t="shared" si="53"/>
        <v>0</v>
      </c>
      <c r="AF290" s="112">
        <f t="shared" si="54"/>
        <v>0</v>
      </c>
      <c r="AG290" s="112">
        <f t="shared" si="55"/>
        <v>0</v>
      </c>
      <c r="AH290" s="356">
        <f t="shared" si="56"/>
        <v>0</v>
      </c>
      <c r="AI290" s="112">
        <f t="shared" si="56"/>
        <v>0</v>
      </c>
      <c r="AJ290" s="112">
        <f t="shared" si="56"/>
        <v>0</v>
      </c>
      <c r="AK290" s="3"/>
      <c r="AL290" s="334"/>
      <c r="AM290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образование19.02.10 Технология продукции общественного питаниязаочнаяКОГПОБУ "Кировский сельскохозяйственный техникум"</v>
      </c>
      <c r="AN290" s="337">
        <v>0</v>
      </c>
      <c r="AO290" s="338" t="b">
        <f t="shared" si="58"/>
        <v>0</v>
      </c>
      <c r="AQ290" s="338" t="b">
        <f t="shared" si="59"/>
        <v>1</v>
      </c>
    </row>
    <row r="291" spans="1:43" ht="45" customHeight="1" x14ac:dyDescent="0.25">
      <c r="A291" s="353">
        <f t="shared" si="50"/>
        <v>278</v>
      </c>
      <c r="B291" s="230" t="s">
        <v>10</v>
      </c>
      <c r="C291" s="230" t="s">
        <v>11</v>
      </c>
      <c r="D291" s="230" t="s">
        <v>60</v>
      </c>
      <c r="E291" s="230" t="s">
        <v>13</v>
      </c>
      <c r="F291" s="230" t="s">
        <v>142</v>
      </c>
      <c r="G291" s="244">
        <v>65</v>
      </c>
      <c r="H291" s="244">
        <v>63</v>
      </c>
      <c r="I291" s="312">
        <v>61</v>
      </c>
      <c r="J291" s="335">
        <v>53</v>
      </c>
      <c r="K291" s="340">
        <v>53</v>
      </c>
      <c r="L291" s="314">
        <v>79</v>
      </c>
      <c r="M291" s="243">
        <f t="shared" si="51"/>
        <v>87</v>
      </c>
      <c r="N291" s="314">
        <v>67</v>
      </c>
      <c r="O291" s="249">
        <f t="shared" si="52"/>
        <v>67</v>
      </c>
      <c r="P291" s="249">
        <v>67</v>
      </c>
      <c r="Q291" s="249">
        <v>67</v>
      </c>
      <c r="R291" s="318"/>
      <c r="S291" s="115"/>
      <c r="T291" s="7">
        <f t="shared" si="49"/>
        <v>67</v>
      </c>
      <c r="U291" s="101">
        <f t="shared" si="48"/>
        <v>0</v>
      </c>
      <c r="V291" s="3"/>
      <c r="W291" s="7">
        <v>65</v>
      </c>
      <c r="X291" s="7">
        <v>63</v>
      </c>
      <c r="Y291" s="7">
        <v>61</v>
      </c>
      <c r="Z291" s="7">
        <v>79</v>
      </c>
      <c r="AA291" s="7">
        <v>67</v>
      </c>
      <c r="AB291" s="7">
        <v>67</v>
      </c>
      <c r="AC291" s="7">
        <v>67</v>
      </c>
      <c r="AD291" s="112">
        <f t="shared" si="53"/>
        <v>0</v>
      </c>
      <c r="AE291" s="112">
        <f t="shared" si="53"/>
        <v>0</v>
      </c>
      <c r="AF291" s="112">
        <f t="shared" si="54"/>
        <v>-8</v>
      </c>
      <c r="AG291" s="112">
        <f t="shared" si="55"/>
        <v>8</v>
      </c>
      <c r="AH291" s="356">
        <f t="shared" si="56"/>
        <v>0</v>
      </c>
      <c r="AI291" s="112">
        <f t="shared" si="56"/>
        <v>0</v>
      </c>
      <c r="AJ291" s="112">
        <f t="shared" si="56"/>
        <v>0</v>
      </c>
      <c r="AK291" s="3"/>
      <c r="AL291" s="334"/>
      <c r="AM291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образование35.02.16 Эксплуатация и ремонт сельскохозяйственной техники и оборудованиязаочнаяКОГПОБУ "Зуевский механико-технологический техникум"</v>
      </c>
      <c r="AN291" s="337">
        <v>53</v>
      </c>
      <c r="AO291" s="338" t="b">
        <f t="shared" si="58"/>
        <v>0</v>
      </c>
      <c r="AQ291" s="338" t="b">
        <f t="shared" si="59"/>
        <v>1</v>
      </c>
    </row>
    <row r="292" spans="1:43" ht="45" customHeight="1" x14ac:dyDescent="0.25">
      <c r="A292" s="353">
        <f t="shared" si="50"/>
        <v>279</v>
      </c>
      <c r="B292" s="230" t="s">
        <v>10</v>
      </c>
      <c r="C292" s="230" t="s">
        <v>15</v>
      </c>
      <c r="D292" s="230" t="s">
        <v>60</v>
      </c>
      <c r="E292" s="230" t="s">
        <v>16</v>
      </c>
      <c r="F292" s="230" t="s">
        <v>142</v>
      </c>
      <c r="G292" s="244">
        <v>92</v>
      </c>
      <c r="H292" s="244">
        <v>92</v>
      </c>
      <c r="I292" s="312">
        <v>82</v>
      </c>
      <c r="J292" s="335">
        <v>82</v>
      </c>
      <c r="K292" s="340">
        <v>82</v>
      </c>
      <c r="L292" s="314">
        <v>94</v>
      </c>
      <c r="M292" s="243">
        <f t="shared" si="51"/>
        <v>94</v>
      </c>
      <c r="N292" s="314">
        <v>90</v>
      </c>
      <c r="O292" s="249">
        <f t="shared" si="52"/>
        <v>90</v>
      </c>
      <c r="P292" s="249">
        <v>90</v>
      </c>
      <c r="Q292" s="249">
        <v>90</v>
      </c>
      <c r="R292" s="318"/>
      <c r="S292" s="115"/>
      <c r="T292" s="7">
        <f t="shared" si="49"/>
        <v>90</v>
      </c>
      <c r="U292" s="101">
        <f t="shared" si="48"/>
        <v>0</v>
      </c>
      <c r="V292" s="3"/>
      <c r="W292" s="7">
        <v>92</v>
      </c>
      <c r="X292" s="7">
        <v>92</v>
      </c>
      <c r="Y292" s="7">
        <v>82</v>
      </c>
      <c r="Z292" s="7">
        <v>94</v>
      </c>
      <c r="AA292" s="7">
        <v>90</v>
      </c>
      <c r="AB292" s="7">
        <v>90</v>
      </c>
      <c r="AC292" s="7">
        <v>90</v>
      </c>
      <c r="AD292" s="112">
        <f t="shared" si="53"/>
        <v>0</v>
      </c>
      <c r="AE292" s="112">
        <f t="shared" si="53"/>
        <v>0</v>
      </c>
      <c r="AF292" s="112">
        <f t="shared" si="54"/>
        <v>0</v>
      </c>
      <c r="AG292" s="112">
        <f t="shared" si="55"/>
        <v>0</v>
      </c>
      <c r="AH292" s="356">
        <f t="shared" si="56"/>
        <v>0</v>
      </c>
      <c r="AI292" s="112">
        <f t="shared" si="56"/>
        <v>0</v>
      </c>
      <c r="AJ292" s="112">
        <f t="shared" si="56"/>
        <v>0</v>
      </c>
      <c r="AK292" s="3"/>
      <c r="AL292" s="334"/>
      <c r="AM292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оборудованияочнаяКОГПОБУ "Зуевский механико-технологический техникум"</v>
      </c>
      <c r="AN292" s="337">
        <v>82</v>
      </c>
      <c r="AO292" s="338" t="b">
        <f t="shared" si="58"/>
        <v>0</v>
      </c>
      <c r="AQ292" s="338" t="b">
        <f t="shared" si="59"/>
        <v>1</v>
      </c>
    </row>
    <row r="293" spans="1:43" ht="45" customHeight="1" x14ac:dyDescent="0.25">
      <c r="A293" s="353">
        <f t="shared" si="50"/>
        <v>280</v>
      </c>
      <c r="B293" s="230" t="s">
        <v>10</v>
      </c>
      <c r="C293" s="230" t="s">
        <v>11</v>
      </c>
      <c r="D293" s="230" t="s">
        <v>65</v>
      </c>
      <c r="E293" s="230" t="s">
        <v>13</v>
      </c>
      <c r="F293" s="230" t="s">
        <v>142</v>
      </c>
      <c r="G293" s="244">
        <v>0</v>
      </c>
      <c r="H293" s="244">
        <v>0</v>
      </c>
      <c r="I293" s="312">
        <v>5</v>
      </c>
      <c r="J293" s="335">
        <v>4</v>
      </c>
      <c r="K293" s="340">
        <v>4</v>
      </c>
      <c r="L293" s="314">
        <v>15</v>
      </c>
      <c r="M293" s="243">
        <f t="shared" si="51"/>
        <v>16</v>
      </c>
      <c r="N293" s="314">
        <v>5</v>
      </c>
      <c r="O293" s="249">
        <f t="shared" si="52"/>
        <v>5</v>
      </c>
      <c r="P293" s="249">
        <v>5</v>
      </c>
      <c r="Q293" s="249">
        <v>5</v>
      </c>
      <c r="R293" s="318"/>
      <c r="S293" s="115"/>
      <c r="T293" s="7">
        <f t="shared" si="49"/>
        <v>5</v>
      </c>
      <c r="U293" s="101">
        <f t="shared" si="48"/>
        <v>0</v>
      </c>
      <c r="V293" s="3"/>
      <c r="W293" s="7">
        <v>0</v>
      </c>
      <c r="X293" s="7">
        <v>0</v>
      </c>
      <c r="Y293" s="7">
        <v>5</v>
      </c>
      <c r="Z293" s="7">
        <v>15</v>
      </c>
      <c r="AA293" s="7">
        <v>5</v>
      </c>
      <c r="AB293" s="7">
        <v>5</v>
      </c>
      <c r="AC293" s="7">
        <v>5</v>
      </c>
      <c r="AD293" s="112">
        <f t="shared" si="53"/>
        <v>0</v>
      </c>
      <c r="AE293" s="112">
        <f t="shared" si="53"/>
        <v>0</v>
      </c>
      <c r="AF293" s="112">
        <f t="shared" si="54"/>
        <v>-1</v>
      </c>
      <c r="AG293" s="112">
        <f t="shared" si="55"/>
        <v>1</v>
      </c>
      <c r="AH293" s="356">
        <f t="shared" si="56"/>
        <v>0</v>
      </c>
      <c r="AI293" s="112">
        <f t="shared" si="56"/>
        <v>0</v>
      </c>
      <c r="AJ293" s="112">
        <f t="shared" si="56"/>
        <v>0</v>
      </c>
      <c r="AK293" s="3"/>
      <c r="AL293" s="334"/>
      <c r="AM29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"Зуевский механико-технологический техникум"</v>
      </c>
      <c r="AN293" s="337">
        <v>4</v>
      </c>
      <c r="AO293" s="338" t="b">
        <f t="shared" si="58"/>
        <v>0</v>
      </c>
      <c r="AQ293" s="338" t="b">
        <f t="shared" si="59"/>
        <v>1</v>
      </c>
    </row>
    <row r="294" spans="1:43" ht="45" customHeight="1" x14ac:dyDescent="0.25">
      <c r="A294" s="353">
        <f t="shared" si="50"/>
        <v>281</v>
      </c>
      <c r="B294" s="230" t="s">
        <v>10</v>
      </c>
      <c r="C294" s="230" t="s">
        <v>11</v>
      </c>
      <c r="D294" s="230" t="s">
        <v>14</v>
      </c>
      <c r="E294" s="230" t="s">
        <v>13</v>
      </c>
      <c r="F294" s="230" t="s">
        <v>152</v>
      </c>
      <c r="G294" s="244">
        <v>12</v>
      </c>
      <c r="H294" s="244">
        <v>12</v>
      </c>
      <c r="I294" s="312">
        <v>0</v>
      </c>
      <c r="J294" s="335">
        <v>0</v>
      </c>
      <c r="K294" s="340">
        <v>0</v>
      </c>
      <c r="L294" s="314">
        <v>0</v>
      </c>
      <c r="M294" s="243">
        <f t="shared" si="51"/>
        <v>0</v>
      </c>
      <c r="N294" s="314">
        <v>6</v>
      </c>
      <c r="O294" s="249">
        <f t="shared" si="52"/>
        <v>6</v>
      </c>
      <c r="P294" s="249">
        <v>0</v>
      </c>
      <c r="Q294" s="249">
        <v>0</v>
      </c>
      <c r="R294" s="318"/>
      <c r="S294" s="115"/>
      <c r="T294" s="7">
        <f t="shared" si="49"/>
        <v>6</v>
      </c>
      <c r="U294" s="101">
        <f t="shared" si="48"/>
        <v>0</v>
      </c>
      <c r="V294" s="3"/>
      <c r="W294" s="7">
        <v>12</v>
      </c>
      <c r="X294" s="7">
        <v>12</v>
      </c>
      <c r="Y294" s="7">
        <v>0</v>
      </c>
      <c r="Z294" s="7">
        <v>0</v>
      </c>
      <c r="AA294" s="7">
        <v>6</v>
      </c>
      <c r="AB294" s="7">
        <v>0</v>
      </c>
      <c r="AC294" s="7">
        <v>0</v>
      </c>
      <c r="AD294" s="112">
        <f t="shared" si="53"/>
        <v>0</v>
      </c>
      <c r="AE294" s="112">
        <f t="shared" si="53"/>
        <v>0</v>
      </c>
      <c r="AF294" s="112">
        <f t="shared" si="54"/>
        <v>0</v>
      </c>
      <c r="AG294" s="112">
        <f t="shared" si="55"/>
        <v>0</v>
      </c>
      <c r="AH294" s="356">
        <f t="shared" si="56"/>
        <v>0</v>
      </c>
      <c r="AI294" s="112">
        <f t="shared" si="56"/>
        <v>0</v>
      </c>
      <c r="AJ294" s="112">
        <f t="shared" si="56"/>
        <v>0</v>
      </c>
      <c r="AK294" s="3"/>
      <c r="AL294" s="334"/>
      <c r="AM294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образование23.02.07 Техническое обслуживание и ремонт двигателей, систем и агрегатов автомобилейзаочнаяКОГПОАУ "Техникум промышленности и народных промыслов"</v>
      </c>
      <c r="AN294" s="337">
        <v>0</v>
      </c>
      <c r="AO294" s="338" t="b">
        <f t="shared" si="58"/>
        <v>0</v>
      </c>
      <c r="AQ294" s="338" t="b">
        <f t="shared" si="59"/>
        <v>1</v>
      </c>
    </row>
    <row r="295" spans="1:43" ht="45" customHeight="1" x14ac:dyDescent="0.25">
      <c r="A295" s="353">
        <f t="shared" si="50"/>
        <v>282</v>
      </c>
      <c r="B295" s="230" t="s">
        <v>10</v>
      </c>
      <c r="C295" s="230" t="s">
        <v>15</v>
      </c>
      <c r="D295" s="230" t="s">
        <v>14</v>
      </c>
      <c r="E295" s="230" t="s">
        <v>16</v>
      </c>
      <c r="F295" s="230" t="s">
        <v>152</v>
      </c>
      <c r="G295" s="244">
        <v>25</v>
      </c>
      <c r="H295" s="244">
        <v>25</v>
      </c>
      <c r="I295" s="312">
        <v>25</v>
      </c>
      <c r="J295" s="335">
        <v>25</v>
      </c>
      <c r="K295" s="340">
        <v>25</v>
      </c>
      <c r="L295" s="314">
        <v>25</v>
      </c>
      <c r="M295" s="243">
        <f t="shared" si="51"/>
        <v>25</v>
      </c>
      <c r="N295" s="314">
        <v>25</v>
      </c>
      <c r="O295" s="249">
        <f t="shared" si="52"/>
        <v>25</v>
      </c>
      <c r="P295" s="249">
        <v>25</v>
      </c>
      <c r="Q295" s="249">
        <v>25</v>
      </c>
      <c r="R295" s="318"/>
      <c r="S295" s="115"/>
      <c r="T295" s="7">
        <f t="shared" si="49"/>
        <v>25</v>
      </c>
      <c r="U295" s="101">
        <f t="shared" si="48"/>
        <v>0</v>
      </c>
      <c r="V295" s="3"/>
      <c r="W295" s="7">
        <v>25</v>
      </c>
      <c r="X295" s="7">
        <v>25</v>
      </c>
      <c r="Y295" s="7">
        <v>25</v>
      </c>
      <c r="Z295" s="7">
        <v>25</v>
      </c>
      <c r="AA295" s="7">
        <v>25</v>
      </c>
      <c r="AB295" s="7">
        <v>25</v>
      </c>
      <c r="AC295" s="7">
        <v>25</v>
      </c>
      <c r="AD295" s="112">
        <f t="shared" si="53"/>
        <v>0</v>
      </c>
      <c r="AE295" s="112">
        <f t="shared" si="53"/>
        <v>0</v>
      </c>
      <c r="AF295" s="112">
        <f t="shared" si="54"/>
        <v>0</v>
      </c>
      <c r="AG295" s="112">
        <f t="shared" si="55"/>
        <v>0</v>
      </c>
      <c r="AH295" s="356">
        <f t="shared" si="56"/>
        <v>0</v>
      </c>
      <c r="AI295" s="112">
        <f t="shared" si="56"/>
        <v>0</v>
      </c>
      <c r="AJ295" s="112">
        <f t="shared" si="56"/>
        <v>0</v>
      </c>
      <c r="AK295" s="3"/>
      <c r="AL295" s="334"/>
      <c r="AM295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автомобилейочнаяКОГПОАУ "Техникум промышленности и народных промыслов"</v>
      </c>
      <c r="AN295" s="337">
        <v>25</v>
      </c>
      <c r="AO295" s="338" t="b">
        <f t="shared" si="58"/>
        <v>0</v>
      </c>
      <c r="AQ295" s="338" t="b">
        <f t="shared" si="59"/>
        <v>1</v>
      </c>
    </row>
    <row r="296" spans="1:43" ht="45" customHeight="1" x14ac:dyDescent="0.25">
      <c r="A296" s="353">
        <f t="shared" si="50"/>
        <v>283</v>
      </c>
      <c r="B296" s="230" t="s">
        <v>69</v>
      </c>
      <c r="C296" s="230" t="s">
        <v>15</v>
      </c>
      <c r="D296" s="230" t="s">
        <v>99</v>
      </c>
      <c r="E296" s="230" t="s">
        <v>16</v>
      </c>
      <c r="F296" s="230" t="s">
        <v>143</v>
      </c>
      <c r="G296" s="244">
        <v>12</v>
      </c>
      <c r="H296" s="244">
        <v>12</v>
      </c>
      <c r="I296" s="312">
        <v>8</v>
      </c>
      <c r="J296" s="335">
        <v>7</v>
      </c>
      <c r="K296" s="340">
        <v>7</v>
      </c>
      <c r="L296" s="314">
        <v>25</v>
      </c>
      <c r="M296" s="243">
        <f t="shared" si="51"/>
        <v>26</v>
      </c>
      <c r="N296" s="314">
        <v>14</v>
      </c>
      <c r="O296" s="249">
        <f t="shared" si="52"/>
        <v>14</v>
      </c>
      <c r="P296" s="249">
        <v>14</v>
      </c>
      <c r="Q296" s="249">
        <v>14</v>
      </c>
      <c r="R296" s="318"/>
      <c r="S296" s="115"/>
      <c r="T296" s="7">
        <f t="shared" si="49"/>
        <v>14.25</v>
      </c>
      <c r="U296" s="101">
        <f t="shared" si="48"/>
        <v>-0.25</v>
      </c>
      <c r="V296" s="3"/>
      <c r="W296" s="7">
        <v>12</v>
      </c>
      <c r="X296" s="7">
        <v>12</v>
      </c>
      <c r="Y296" s="7">
        <v>8</v>
      </c>
      <c r="Z296" s="7">
        <v>25</v>
      </c>
      <c r="AA296" s="7">
        <v>14</v>
      </c>
      <c r="AB296" s="7">
        <v>14</v>
      </c>
      <c r="AC296" s="7">
        <v>14</v>
      </c>
      <c r="AD296" s="112">
        <f t="shared" si="53"/>
        <v>0</v>
      </c>
      <c r="AE296" s="112">
        <f t="shared" si="53"/>
        <v>0</v>
      </c>
      <c r="AF296" s="112">
        <f t="shared" si="54"/>
        <v>-1</v>
      </c>
      <c r="AG296" s="112">
        <f t="shared" si="55"/>
        <v>1</v>
      </c>
      <c r="AH296" s="356">
        <f t="shared" si="56"/>
        <v>0</v>
      </c>
      <c r="AI296" s="112">
        <f t="shared" si="56"/>
        <v>0</v>
      </c>
      <c r="AJ296" s="112">
        <f t="shared" si="56"/>
        <v>0</v>
      </c>
      <c r="AK296" s="3"/>
      <c r="AL296" s="334"/>
      <c r="AM296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образование26.01.01 Судостроитель-судоремонтник металличесских судовочнаяКОГПОАУ "Сосновский судостроительный техникум"</v>
      </c>
      <c r="AN296" s="337">
        <v>7</v>
      </c>
      <c r="AO296" s="338" t="b">
        <f t="shared" si="58"/>
        <v>0</v>
      </c>
      <c r="AQ296" s="338" t="b">
        <f t="shared" si="59"/>
        <v>1</v>
      </c>
    </row>
    <row r="297" spans="1:43" ht="45" customHeight="1" x14ac:dyDescent="0.25">
      <c r="A297" s="353">
        <f t="shared" si="50"/>
        <v>284</v>
      </c>
      <c r="B297" s="230" t="s">
        <v>10</v>
      </c>
      <c r="C297" s="230" t="s">
        <v>15</v>
      </c>
      <c r="D297" s="230" t="s">
        <v>101</v>
      </c>
      <c r="E297" s="230" t="s">
        <v>16</v>
      </c>
      <c r="F297" s="230" t="s">
        <v>143</v>
      </c>
      <c r="G297" s="244">
        <v>0</v>
      </c>
      <c r="H297" s="244">
        <v>0</v>
      </c>
      <c r="I297" s="312">
        <v>8</v>
      </c>
      <c r="J297" s="335">
        <v>7</v>
      </c>
      <c r="K297" s="340">
        <v>7</v>
      </c>
      <c r="L297" s="314">
        <v>25</v>
      </c>
      <c r="M297" s="243">
        <f t="shared" si="51"/>
        <v>26</v>
      </c>
      <c r="N297" s="314">
        <v>8</v>
      </c>
      <c r="O297" s="249">
        <f t="shared" si="52"/>
        <v>8</v>
      </c>
      <c r="P297" s="249">
        <v>8</v>
      </c>
      <c r="Q297" s="249">
        <v>8</v>
      </c>
      <c r="R297" s="318"/>
      <c r="S297" s="115"/>
      <c r="T297" s="7">
        <f t="shared" si="49"/>
        <v>8.25</v>
      </c>
      <c r="U297" s="101">
        <f t="shared" si="48"/>
        <v>-0.25</v>
      </c>
      <c r="V297" s="3"/>
      <c r="W297" s="7">
        <v>0</v>
      </c>
      <c r="X297" s="7">
        <v>0</v>
      </c>
      <c r="Y297" s="7">
        <v>8</v>
      </c>
      <c r="Z297" s="7">
        <v>25</v>
      </c>
      <c r="AA297" s="7">
        <v>8</v>
      </c>
      <c r="AB297" s="7">
        <v>8</v>
      </c>
      <c r="AC297" s="7">
        <v>8</v>
      </c>
      <c r="AD297" s="112">
        <f t="shared" si="53"/>
        <v>0</v>
      </c>
      <c r="AE297" s="112">
        <f t="shared" si="53"/>
        <v>0</v>
      </c>
      <c r="AF297" s="112">
        <f t="shared" si="54"/>
        <v>-1</v>
      </c>
      <c r="AG297" s="112">
        <f t="shared" si="55"/>
        <v>1</v>
      </c>
      <c r="AH297" s="356">
        <f t="shared" si="56"/>
        <v>0</v>
      </c>
      <c r="AI297" s="112">
        <f t="shared" si="56"/>
        <v>0</v>
      </c>
      <c r="AJ297" s="112">
        <f t="shared" si="56"/>
        <v>0</v>
      </c>
      <c r="AK297" s="3"/>
      <c r="AL297" s="334"/>
      <c r="AM297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"Сосновский судостроительный техникум"</v>
      </c>
      <c r="AN297" s="337">
        <v>7</v>
      </c>
      <c r="AO297" s="338" t="b">
        <f t="shared" si="58"/>
        <v>0</v>
      </c>
      <c r="AQ297" s="338" t="b">
        <f t="shared" si="59"/>
        <v>1</v>
      </c>
    </row>
    <row r="298" spans="1:43" ht="45" customHeight="1" x14ac:dyDescent="0.25">
      <c r="A298" s="353">
        <f t="shared" si="50"/>
        <v>285</v>
      </c>
      <c r="B298" s="230" t="s">
        <v>10</v>
      </c>
      <c r="C298" s="230" t="s">
        <v>15</v>
      </c>
      <c r="D298" s="230" t="s">
        <v>59</v>
      </c>
      <c r="E298" s="230" t="s">
        <v>16</v>
      </c>
      <c r="F298" s="230" t="s">
        <v>145</v>
      </c>
      <c r="G298" s="244">
        <v>17</v>
      </c>
      <c r="H298" s="244">
        <v>16</v>
      </c>
      <c r="I298" s="312">
        <v>0</v>
      </c>
      <c r="J298" s="335">
        <v>0</v>
      </c>
      <c r="K298" s="340">
        <v>0</v>
      </c>
      <c r="L298" s="314">
        <v>0</v>
      </c>
      <c r="M298" s="243">
        <f t="shared" si="51"/>
        <v>0</v>
      </c>
      <c r="N298" s="314">
        <v>8</v>
      </c>
      <c r="O298" s="249">
        <f t="shared" si="52"/>
        <v>8</v>
      </c>
      <c r="P298" s="249">
        <v>0</v>
      </c>
      <c r="Q298" s="249">
        <v>0</v>
      </c>
      <c r="R298" s="318"/>
      <c r="S298" s="115"/>
      <c r="T298" s="7">
        <f t="shared" si="49"/>
        <v>8.25</v>
      </c>
      <c r="U298" s="101">
        <f t="shared" si="48"/>
        <v>-0.25</v>
      </c>
      <c r="V298" s="3"/>
      <c r="W298" s="7">
        <v>17</v>
      </c>
      <c r="X298" s="7">
        <v>16</v>
      </c>
      <c r="Y298" s="7">
        <v>0</v>
      </c>
      <c r="Z298" s="7">
        <v>0</v>
      </c>
      <c r="AA298" s="7">
        <v>8</v>
      </c>
      <c r="AB298" s="7">
        <v>0</v>
      </c>
      <c r="AC298" s="7">
        <v>0</v>
      </c>
      <c r="AD298" s="112">
        <f t="shared" si="53"/>
        <v>0</v>
      </c>
      <c r="AE298" s="112">
        <f t="shared" si="53"/>
        <v>0</v>
      </c>
      <c r="AF298" s="112">
        <f t="shared" si="54"/>
        <v>0</v>
      </c>
      <c r="AG298" s="112">
        <f t="shared" si="55"/>
        <v>0</v>
      </c>
      <c r="AH298" s="356">
        <f t="shared" si="56"/>
        <v>0</v>
      </c>
      <c r="AI298" s="112">
        <f t="shared" si="56"/>
        <v>0</v>
      </c>
      <c r="AJ298" s="112">
        <f t="shared" si="56"/>
        <v>0</v>
      </c>
      <c r="AK298" s="3"/>
      <c r="AL298" s="334"/>
      <c r="AM298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"Яранский технологический техникум"</v>
      </c>
      <c r="AN298" s="337">
        <v>0</v>
      </c>
      <c r="AO298" s="338" t="b">
        <f t="shared" si="58"/>
        <v>0</v>
      </c>
      <c r="AQ298" s="338" t="b">
        <f t="shared" si="59"/>
        <v>1</v>
      </c>
    </row>
    <row r="299" spans="1:43" ht="45" customHeight="1" x14ac:dyDescent="0.25">
      <c r="A299" s="353">
        <f t="shared" si="50"/>
        <v>286</v>
      </c>
      <c r="B299" s="230" t="s">
        <v>69</v>
      </c>
      <c r="C299" s="230" t="s">
        <v>15</v>
      </c>
      <c r="D299" s="230" t="s">
        <v>100</v>
      </c>
      <c r="E299" s="230" t="s">
        <v>16</v>
      </c>
      <c r="F299" s="230" t="s">
        <v>130</v>
      </c>
      <c r="G299" s="244">
        <v>94</v>
      </c>
      <c r="H299" s="244">
        <v>91</v>
      </c>
      <c r="I299" s="312">
        <v>86</v>
      </c>
      <c r="J299" s="335">
        <v>82</v>
      </c>
      <c r="K299" s="340">
        <v>82</v>
      </c>
      <c r="L299" s="314">
        <v>105</v>
      </c>
      <c r="M299" s="243">
        <f t="shared" si="51"/>
        <v>109</v>
      </c>
      <c r="N299" s="314">
        <v>94</v>
      </c>
      <c r="O299" s="249">
        <f t="shared" si="52"/>
        <v>94</v>
      </c>
      <c r="P299" s="249">
        <v>94</v>
      </c>
      <c r="Q299" s="249">
        <v>94</v>
      </c>
      <c r="R299" s="318"/>
      <c r="S299" s="115"/>
      <c r="T299" s="7">
        <f t="shared" si="49"/>
        <v>94</v>
      </c>
      <c r="U299" s="101">
        <f t="shared" si="48"/>
        <v>0</v>
      </c>
      <c r="V299" s="3"/>
      <c r="W299" s="7">
        <v>94</v>
      </c>
      <c r="X299" s="7">
        <v>91</v>
      </c>
      <c r="Y299" s="7">
        <v>86</v>
      </c>
      <c r="Z299" s="7">
        <v>105</v>
      </c>
      <c r="AA299" s="7">
        <v>94</v>
      </c>
      <c r="AB299" s="7">
        <v>94</v>
      </c>
      <c r="AC299" s="7">
        <v>94</v>
      </c>
      <c r="AD299" s="112">
        <f t="shared" si="53"/>
        <v>0</v>
      </c>
      <c r="AE299" s="112">
        <f t="shared" si="53"/>
        <v>0</v>
      </c>
      <c r="AF299" s="112">
        <f t="shared" si="54"/>
        <v>-4</v>
      </c>
      <c r="AG299" s="112">
        <f t="shared" si="55"/>
        <v>4</v>
      </c>
      <c r="AH299" s="356">
        <f t="shared" si="56"/>
        <v>0</v>
      </c>
      <c r="AI299" s="112">
        <f t="shared" si="56"/>
        <v>0</v>
      </c>
      <c r="AJ299" s="112">
        <f t="shared" si="56"/>
        <v>0</v>
      </c>
      <c r="AK299" s="3"/>
      <c r="AL299" s="334"/>
      <c r="AM299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кондитерочнаяКОГПОБУ "Вятский колледж профессиональных технологий, управления и сервиса"</v>
      </c>
      <c r="AN299" s="337">
        <v>82</v>
      </c>
      <c r="AO299" s="338" t="b">
        <f t="shared" si="58"/>
        <v>0</v>
      </c>
      <c r="AQ299" s="338" t="b">
        <f t="shared" si="59"/>
        <v>1</v>
      </c>
    </row>
    <row r="300" spans="1:43" ht="45" customHeight="1" x14ac:dyDescent="0.25">
      <c r="A300" s="353">
        <f t="shared" si="50"/>
        <v>287</v>
      </c>
      <c r="B300" s="230" t="s">
        <v>10</v>
      </c>
      <c r="C300" s="230" t="s">
        <v>15</v>
      </c>
      <c r="D300" s="230" t="s">
        <v>157</v>
      </c>
      <c r="E300" s="230" t="s">
        <v>16</v>
      </c>
      <c r="F300" s="230" t="s">
        <v>130</v>
      </c>
      <c r="G300" s="244">
        <v>73</v>
      </c>
      <c r="H300" s="244">
        <v>72</v>
      </c>
      <c r="I300" s="312">
        <v>50</v>
      </c>
      <c r="J300" s="335">
        <v>0</v>
      </c>
      <c r="K300" s="340">
        <v>50</v>
      </c>
      <c r="L300" s="314">
        <v>48</v>
      </c>
      <c r="M300" s="243">
        <f t="shared" si="51"/>
        <v>48</v>
      </c>
      <c r="N300" s="314">
        <v>61</v>
      </c>
      <c r="O300" s="249">
        <f t="shared" si="52"/>
        <v>61</v>
      </c>
      <c r="P300" s="249">
        <v>61</v>
      </c>
      <c r="Q300" s="249">
        <v>61</v>
      </c>
      <c r="R300" s="318"/>
      <c r="S300" s="115"/>
      <c r="T300" s="7">
        <f t="shared" si="49"/>
        <v>60.75</v>
      </c>
      <c r="U300" s="101">
        <f t="shared" si="48"/>
        <v>0.25</v>
      </c>
      <c r="V300" s="3"/>
      <c r="W300" s="7">
        <v>73</v>
      </c>
      <c r="X300" s="7">
        <v>72</v>
      </c>
      <c r="Y300" s="7">
        <v>50</v>
      </c>
      <c r="Z300" s="7">
        <v>48</v>
      </c>
      <c r="AA300" s="7">
        <v>61</v>
      </c>
      <c r="AB300" s="7">
        <v>61</v>
      </c>
      <c r="AC300" s="7">
        <v>61</v>
      </c>
      <c r="AD300" s="112">
        <f t="shared" si="53"/>
        <v>0</v>
      </c>
      <c r="AE300" s="112">
        <f t="shared" si="53"/>
        <v>0</v>
      </c>
      <c r="AF300" s="112">
        <f t="shared" si="54"/>
        <v>0</v>
      </c>
      <c r="AG300" s="112">
        <f t="shared" si="55"/>
        <v>0</v>
      </c>
      <c r="AH300" s="356">
        <f t="shared" si="56"/>
        <v>0</v>
      </c>
      <c r="AI300" s="112">
        <f t="shared" si="56"/>
        <v>0</v>
      </c>
      <c r="AJ300" s="112">
        <f t="shared" si="56"/>
        <v>0</v>
      </c>
      <c r="AK300" s="3"/>
      <c r="AL300" s="334"/>
      <c r="AM300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образование38.02.04 Коммерция (по отраслям)очнаяКОГПОБУ "Вятский колледж профессиональных технологий, управления и сервиса"</v>
      </c>
      <c r="AN300" s="337">
        <v>0</v>
      </c>
      <c r="AO300" s="338" t="b">
        <f t="shared" si="58"/>
        <v>0</v>
      </c>
      <c r="AQ300" s="338" t="b">
        <f t="shared" si="59"/>
        <v>1</v>
      </c>
    </row>
    <row r="301" spans="1:43" ht="45" customHeight="1" x14ac:dyDescent="0.25">
      <c r="A301" s="353">
        <f t="shared" si="50"/>
        <v>288</v>
      </c>
      <c r="B301" s="230" t="s">
        <v>10</v>
      </c>
      <c r="C301" s="230" t="s">
        <v>15</v>
      </c>
      <c r="D301" s="230" t="s">
        <v>101</v>
      </c>
      <c r="E301" s="230" t="s">
        <v>16</v>
      </c>
      <c r="F301" s="230" t="s">
        <v>130</v>
      </c>
      <c r="G301" s="244">
        <v>245</v>
      </c>
      <c r="H301" s="244">
        <v>239</v>
      </c>
      <c r="I301" s="312">
        <v>242</v>
      </c>
      <c r="J301" s="335">
        <v>235</v>
      </c>
      <c r="K301" s="340">
        <v>235</v>
      </c>
      <c r="L301" s="314">
        <v>283</v>
      </c>
      <c r="M301" s="243">
        <f t="shared" si="51"/>
        <v>290</v>
      </c>
      <c r="N301" s="314">
        <v>252</v>
      </c>
      <c r="O301" s="249">
        <f t="shared" si="52"/>
        <v>252</v>
      </c>
      <c r="P301" s="249">
        <v>252</v>
      </c>
      <c r="Q301" s="249">
        <v>252</v>
      </c>
      <c r="R301" s="318"/>
      <c r="S301" s="115"/>
      <c r="T301" s="7">
        <f t="shared" si="49"/>
        <v>252.25</v>
      </c>
      <c r="U301" s="101">
        <f t="shared" si="48"/>
        <v>-0.25</v>
      </c>
      <c r="V301" s="3"/>
      <c r="W301" s="7">
        <v>245</v>
      </c>
      <c r="X301" s="7">
        <v>239</v>
      </c>
      <c r="Y301" s="7">
        <v>242</v>
      </c>
      <c r="Z301" s="7">
        <v>283</v>
      </c>
      <c r="AA301" s="7">
        <v>252</v>
      </c>
      <c r="AB301" s="7">
        <v>252</v>
      </c>
      <c r="AC301" s="7">
        <v>252</v>
      </c>
      <c r="AD301" s="112">
        <f t="shared" si="53"/>
        <v>0</v>
      </c>
      <c r="AE301" s="112">
        <f t="shared" si="53"/>
        <v>0</v>
      </c>
      <c r="AF301" s="112">
        <f t="shared" si="54"/>
        <v>-7</v>
      </c>
      <c r="AG301" s="112">
        <f t="shared" si="55"/>
        <v>7</v>
      </c>
      <c r="AH301" s="356">
        <f t="shared" si="56"/>
        <v>0</v>
      </c>
      <c r="AI301" s="112">
        <f t="shared" si="56"/>
        <v>0</v>
      </c>
      <c r="AJ301" s="112">
        <f t="shared" si="56"/>
        <v>0</v>
      </c>
      <c r="AK301" s="3"/>
      <c r="AL301" s="334"/>
      <c r="AM301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"Вятский колледж профессиональных технологий, управления и сервиса"</v>
      </c>
      <c r="AN301" s="337">
        <v>235</v>
      </c>
      <c r="AO301" s="338" t="b">
        <f t="shared" si="58"/>
        <v>0</v>
      </c>
      <c r="AQ301" s="338" t="b">
        <f t="shared" si="59"/>
        <v>1</v>
      </c>
    </row>
    <row r="302" spans="1:43" ht="45" customHeight="1" x14ac:dyDescent="0.25">
      <c r="A302" s="353">
        <f t="shared" si="50"/>
        <v>289</v>
      </c>
      <c r="B302" s="230" t="s">
        <v>10</v>
      </c>
      <c r="C302" s="230" t="s">
        <v>15</v>
      </c>
      <c r="D302" s="230" t="s">
        <v>59</v>
      </c>
      <c r="E302" s="230" t="s">
        <v>16</v>
      </c>
      <c r="F302" s="230" t="s">
        <v>130</v>
      </c>
      <c r="G302" s="244">
        <v>45</v>
      </c>
      <c r="H302" s="244">
        <v>43</v>
      </c>
      <c r="I302" s="312">
        <v>0</v>
      </c>
      <c r="J302" s="335">
        <v>0</v>
      </c>
      <c r="K302" s="340">
        <v>0</v>
      </c>
      <c r="L302" s="314">
        <v>0</v>
      </c>
      <c r="M302" s="243">
        <f t="shared" si="51"/>
        <v>0</v>
      </c>
      <c r="N302" s="314">
        <v>22</v>
      </c>
      <c r="O302" s="249">
        <f t="shared" si="52"/>
        <v>22</v>
      </c>
      <c r="P302" s="249">
        <v>22</v>
      </c>
      <c r="Q302" s="249">
        <v>22</v>
      </c>
      <c r="R302" s="318"/>
      <c r="S302" s="115"/>
      <c r="T302" s="7">
        <f t="shared" si="49"/>
        <v>22</v>
      </c>
      <c r="U302" s="101">
        <f t="shared" si="48"/>
        <v>0</v>
      </c>
      <c r="V302" s="3"/>
      <c r="W302" s="7">
        <v>45</v>
      </c>
      <c r="X302" s="7">
        <v>43</v>
      </c>
      <c r="Y302" s="7">
        <v>0</v>
      </c>
      <c r="Z302" s="7">
        <v>0</v>
      </c>
      <c r="AA302" s="7">
        <v>22</v>
      </c>
      <c r="AB302" s="7">
        <v>22</v>
      </c>
      <c r="AC302" s="7">
        <v>22</v>
      </c>
      <c r="AD302" s="112">
        <f t="shared" si="53"/>
        <v>0</v>
      </c>
      <c r="AE302" s="112">
        <f t="shared" si="53"/>
        <v>0</v>
      </c>
      <c r="AF302" s="112">
        <f t="shared" si="54"/>
        <v>0</v>
      </c>
      <c r="AG302" s="112">
        <f t="shared" si="55"/>
        <v>0</v>
      </c>
      <c r="AH302" s="356">
        <f t="shared" si="56"/>
        <v>0</v>
      </c>
      <c r="AI302" s="112">
        <f t="shared" si="56"/>
        <v>0</v>
      </c>
      <c r="AJ302" s="112">
        <f t="shared" si="56"/>
        <v>0</v>
      </c>
      <c r="AK302" s="3"/>
      <c r="AL302" s="334"/>
      <c r="AM302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питанияочнаяКОГПОБУ "Вятский колледж профессиональных технологий, управления и сервиса"</v>
      </c>
      <c r="AN302" s="337">
        <v>0</v>
      </c>
      <c r="AO302" s="338" t="b">
        <f t="shared" si="58"/>
        <v>0</v>
      </c>
      <c r="AQ302" s="338" t="b">
        <f t="shared" si="59"/>
        <v>1</v>
      </c>
    </row>
    <row r="303" spans="1:43" ht="45" customHeight="1" x14ac:dyDescent="0.25">
      <c r="A303" s="353">
        <f t="shared" si="50"/>
        <v>290</v>
      </c>
      <c r="B303" s="230" t="s">
        <v>10</v>
      </c>
      <c r="C303" s="230" t="s">
        <v>15</v>
      </c>
      <c r="D303" s="230" t="s">
        <v>59</v>
      </c>
      <c r="E303" s="230" t="s">
        <v>16</v>
      </c>
      <c r="F303" s="230" t="s">
        <v>132</v>
      </c>
      <c r="G303" s="244">
        <v>16</v>
      </c>
      <c r="H303" s="244">
        <v>16</v>
      </c>
      <c r="I303" s="312">
        <v>0</v>
      </c>
      <c r="J303" s="335">
        <v>0</v>
      </c>
      <c r="K303" s="340">
        <v>0</v>
      </c>
      <c r="L303" s="314">
        <v>0</v>
      </c>
      <c r="M303" s="243">
        <f t="shared" si="51"/>
        <v>0</v>
      </c>
      <c r="N303" s="314">
        <v>8</v>
      </c>
      <c r="O303" s="249">
        <f t="shared" si="52"/>
        <v>8</v>
      </c>
      <c r="P303" s="249">
        <v>0</v>
      </c>
      <c r="Q303" s="249">
        <v>0</v>
      </c>
      <c r="R303" s="318"/>
      <c r="S303" s="115"/>
      <c r="T303" s="7">
        <f t="shared" si="49"/>
        <v>8</v>
      </c>
      <c r="U303" s="101">
        <f t="shared" si="48"/>
        <v>0</v>
      </c>
      <c r="V303" s="3"/>
      <c r="W303" s="7">
        <v>16</v>
      </c>
      <c r="X303" s="7">
        <v>16</v>
      </c>
      <c r="Y303" s="7">
        <v>0</v>
      </c>
      <c r="Z303" s="7">
        <v>0</v>
      </c>
      <c r="AA303" s="7">
        <v>8</v>
      </c>
      <c r="AB303" s="7">
        <v>0</v>
      </c>
      <c r="AC303" s="7">
        <v>0</v>
      </c>
      <c r="AD303" s="112">
        <f t="shared" si="53"/>
        <v>0</v>
      </c>
      <c r="AE303" s="112">
        <f t="shared" si="53"/>
        <v>0</v>
      </c>
      <c r="AF303" s="112">
        <f t="shared" si="54"/>
        <v>0</v>
      </c>
      <c r="AG303" s="112">
        <f t="shared" si="55"/>
        <v>0</v>
      </c>
      <c r="AH303" s="356">
        <f t="shared" si="56"/>
        <v>0</v>
      </c>
      <c r="AI303" s="112">
        <f t="shared" si="56"/>
        <v>0</v>
      </c>
      <c r="AJ303" s="112">
        <f t="shared" si="56"/>
        <v>0</v>
      </c>
      <c r="AK303" s="3"/>
      <c r="AL303" s="334"/>
      <c r="AM30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"Нолинский политехнический техникум"</v>
      </c>
      <c r="AN303" s="337">
        <v>0</v>
      </c>
      <c r="AO303" s="338" t="b">
        <f t="shared" si="58"/>
        <v>0</v>
      </c>
      <c r="AQ303" s="338" t="b">
        <f t="shared" si="59"/>
        <v>1</v>
      </c>
    </row>
    <row r="304" spans="1:43" ht="56.25" customHeight="1" x14ac:dyDescent="0.25">
      <c r="A304" s="353">
        <f t="shared" si="50"/>
        <v>291</v>
      </c>
      <c r="B304" s="230" t="s">
        <v>69</v>
      </c>
      <c r="C304" s="230" t="s">
        <v>15</v>
      </c>
      <c r="D304" s="230" t="s">
        <v>100</v>
      </c>
      <c r="E304" s="230" t="s">
        <v>16</v>
      </c>
      <c r="F304" s="230" t="s">
        <v>143</v>
      </c>
      <c r="G304" s="244">
        <v>54</v>
      </c>
      <c r="H304" s="244">
        <v>54</v>
      </c>
      <c r="I304" s="312">
        <v>54</v>
      </c>
      <c r="J304" s="335">
        <v>54</v>
      </c>
      <c r="K304" s="340">
        <v>54</v>
      </c>
      <c r="L304" s="314">
        <v>54</v>
      </c>
      <c r="M304" s="243">
        <f t="shared" si="51"/>
        <v>54</v>
      </c>
      <c r="N304" s="314">
        <v>54</v>
      </c>
      <c r="O304" s="249">
        <f t="shared" si="52"/>
        <v>54</v>
      </c>
      <c r="P304" s="249">
        <v>54</v>
      </c>
      <c r="Q304" s="249">
        <v>54</v>
      </c>
      <c r="R304" s="318"/>
      <c r="S304" s="115"/>
      <c r="T304" s="7">
        <f t="shared" si="49"/>
        <v>54</v>
      </c>
      <c r="U304" s="101">
        <f t="shared" si="48"/>
        <v>0</v>
      </c>
      <c r="V304" s="3"/>
      <c r="W304" s="7">
        <v>54</v>
      </c>
      <c r="X304" s="7">
        <v>54</v>
      </c>
      <c r="Y304" s="7">
        <v>54</v>
      </c>
      <c r="Z304" s="7">
        <v>54</v>
      </c>
      <c r="AA304" s="7">
        <v>54</v>
      </c>
      <c r="AB304" s="7">
        <v>54</v>
      </c>
      <c r="AC304" s="7">
        <v>54</v>
      </c>
      <c r="AD304" s="112">
        <f t="shared" si="53"/>
        <v>0</v>
      </c>
      <c r="AE304" s="112">
        <f t="shared" si="53"/>
        <v>0</v>
      </c>
      <c r="AF304" s="112">
        <f t="shared" si="54"/>
        <v>0</v>
      </c>
      <c r="AG304" s="112">
        <f t="shared" si="55"/>
        <v>0</v>
      </c>
      <c r="AH304" s="356">
        <f t="shared" si="56"/>
        <v>0</v>
      </c>
      <c r="AI304" s="112">
        <f t="shared" si="56"/>
        <v>0</v>
      </c>
      <c r="AJ304" s="112">
        <f t="shared" si="56"/>
        <v>0</v>
      </c>
      <c r="AK304" s="3"/>
      <c r="AL304" s="334"/>
      <c r="AM304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кондитерочнаяКОГПОАУ "Сосновский судостроительный техникум"</v>
      </c>
      <c r="AN304" s="337">
        <v>54</v>
      </c>
      <c r="AO304" s="338" t="b">
        <f t="shared" si="58"/>
        <v>0</v>
      </c>
      <c r="AQ304" s="338" t="b">
        <f t="shared" si="59"/>
        <v>1</v>
      </c>
    </row>
    <row r="305" spans="1:43" ht="56.25" customHeight="1" x14ac:dyDescent="0.25">
      <c r="A305" s="353">
        <f t="shared" si="50"/>
        <v>292</v>
      </c>
      <c r="B305" s="230" t="s">
        <v>69</v>
      </c>
      <c r="C305" s="230" t="s">
        <v>15</v>
      </c>
      <c r="D305" s="230" t="s">
        <v>102</v>
      </c>
      <c r="E305" s="230" t="s">
        <v>16</v>
      </c>
      <c r="F305" s="230" t="s">
        <v>143</v>
      </c>
      <c r="G305" s="244">
        <v>24</v>
      </c>
      <c r="H305" s="244">
        <v>22</v>
      </c>
      <c r="I305" s="312">
        <v>23</v>
      </c>
      <c r="J305" s="335">
        <v>22</v>
      </c>
      <c r="K305" s="340">
        <v>22</v>
      </c>
      <c r="L305" s="314">
        <v>24</v>
      </c>
      <c r="M305" s="243">
        <f t="shared" si="51"/>
        <v>25</v>
      </c>
      <c r="N305" s="314">
        <v>23</v>
      </c>
      <c r="O305" s="249">
        <f t="shared" si="52"/>
        <v>23</v>
      </c>
      <c r="P305" s="249">
        <v>23</v>
      </c>
      <c r="Q305" s="249">
        <v>23</v>
      </c>
      <c r="R305" s="318"/>
      <c r="S305" s="115"/>
      <c r="T305" s="7">
        <f t="shared" si="49"/>
        <v>23.25</v>
      </c>
      <c r="U305" s="101">
        <f t="shared" si="48"/>
        <v>-0.25</v>
      </c>
      <c r="V305" s="3"/>
      <c r="W305" s="7">
        <v>24</v>
      </c>
      <c r="X305" s="7">
        <v>22</v>
      </c>
      <c r="Y305" s="7">
        <v>23</v>
      </c>
      <c r="Z305" s="7">
        <v>24</v>
      </c>
      <c r="AA305" s="7">
        <v>23</v>
      </c>
      <c r="AB305" s="7">
        <v>23</v>
      </c>
      <c r="AC305" s="7">
        <v>23</v>
      </c>
      <c r="AD305" s="112">
        <f t="shared" si="53"/>
        <v>0</v>
      </c>
      <c r="AE305" s="112">
        <f t="shared" si="53"/>
        <v>0</v>
      </c>
      <c r="AF305" s="112">
        <f t="shared" si="54"/>
        <v>-1</v>
      </c>
      <c r="AG305" s="112">
        <f t="shared" si="55"/>
        <v>1</v>
      </c>
      <c r="AH305" s="356">
        <f t="shared" si="56"/>
        <v>0</v>
      </c>
      <c r="AI305" s="112">
        <f t="shared" si="56"/>
        <v>0</v>
      </c>
      <c r="AJ305" s="112">
        <f t="shared" si="56"/>
        <v>0</v>
      </c>
      <c r="AK305" s="3"/>
      <c r="AL305" s="334"/>
      <c r="AM305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образование09.01.01 Наладчик аппартного и программного обеспеченияочнаяКОГПОАУ "Сосновский судостроительный техникум"</v>
      </c>
      <c r="AN305" s="337">
        <v>22</v>
      </c>
      <c r="AO305" s="338" t="b">
        <f t="shared" si="58"/>
        <v>0</v>
      </c>
      <c r="AQ305" s="338" t="b">
        <f t="shared" si="59"/>
        <v>1</v>
      </c>
    </row>
    <row r="306" spans="1:43" ht="56.25" customHeight="1" x14ac:dyDescent="0.25">
      <c r="A306" s="353">
        <f t="shared" si="50"/>
        <v>293</v>
      </c>
      <c r="B306" s="230" t="s">
        <v>10</v>
      </c>
      <c r="C306" s="230" t="s">
        <v>15</v>
      </c>
      <c r="D306" s="230" t="s">
        <v>79</v>
      </c>
      <c r="E306" s="230" t="s">
        <v>16</v>
      </c>
      <c r="F306" s="230" t="s">
        <v>143</v>
      </c>
      <c r="G306" s="244">
        <v>94</v>
      </c>
      <c r="H306" s="244">
        <v>94</v>
      </c>
      <c r="I306" s="312">
        <v>81</v>
      </c>
      <c r="J306" s="335">
        <v>81</v>
      </c>
      <c r="K306" s="340">
        <v>81</v>
      </c>
      <c r="L306" s="314">
        <v>97</v>
      </c>
      <c r="M306" s="243">
        <f t="shared" si="51"/>
        <v>97</v>
      </c>
      <c r="N306" s="314">
        <v>92</v>
      </c>
      <c r="O306" s="249">
        <f t="shared" si="52"/>
        <v>92</v>
      </c>
      <c r="P306" s="249">
        <v>92</v>
      </c>
      <c r="Q306" s="249">
        <v>92</v>
      </c>
      <c r="R306" s="318"/>
      <c r="S306" s="115"/>
      <c r="T306" s="7">
        <f t="shared" si="49"/>
        <v>91.5</v>
      </c>
      <c r="U306" s="101">
        <f t="shared" si="48"/>
        <v>0.5</v>
      </c>
      <c r="V306" s="3"/>
      <c r="W306" s="7">
        <v>94</v>
      </c>
      <c r="X306" s="7">
        <v>94</v>
      </c>
      <c r="Y306" s="7">
        <v>81</v>
      </c>
      <c r="Z306" s="7">
        <v>97</v>
      </c>
      <c r="AA306" s="7">
        <v>92</v>
      </c>
      <c r="AB306" s="7">
        <v>92</v>
      </c>
      <c r="AC306" s="7">
        <v>92</v>
      </c>
      <c r="AD306" s="112">
        <f t="shared" si="53"/>
        <v>0</v>
      </c>
      <c r="AE306" s="112">
        <f t="shared" si="53"/>
        <v>0</v>
      </c>
      <c r="AF306" s="112">
        <f t="shared" si="54"/>
        <v>0</v>
      </c>
      <c r="AG306" s="112">
        <f t="shared" si="55"/>
        <v>0</v>
      </c>
      <c r="AH306" s="356">
        <f t="shared" si="56"/>
        <v>0</v>
      </c>
      <c r="AI306" s="112">
        <f t="shared" si="56"/>
        <v>0</v>
      </c>
      <c r="AJ306" s="112">
        <f t="shared" si="56"/>
        <v>0</v>
      </c>
      <c r="AK306" s="3"/>
      <c r="AL306" s="334"/>
      <c r="AM306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делоочнаяКОГПОАУ "Сосновский судостроительный техникум"</v>
      </c>
      <c r="AN306" s="337">
        <v>81</v>
      </c>
      <c r="AO306" s="338" t="b">
        <f t="shared" si="58"/>
        <v>0</v>
      </c>
      <c r="AQ306" s="338" t="b">
        <f t="shared" si="59"/>
        <v>1</v>
      </c>
    </row>
    <row r="307" spans="1:43" ht="56.25" customHeight="1" x14ac:dyDescent="0.25">
      <c r="A307" s="353">
        <f t="shared" si="50"/>
        <v>294</v>
      </c>
      <c r="B307" s="230" t="s">
        <v>10</v>
      </c>
      <c r="C307" s="230" t="s">
        <v>15</v>
      </c>
      <c r="D307" s="230" t="s">
        <v>59</v>
      </c>
      <c r="E307" s="230" t="s">
        <v>16</v>
      </c>
      <c r="F307" s="230" t="s">
        <v>143</v>
      </c>
      <c r="G307" s="244">
        <v>14</v>
      </c>
      <c r="H307" s="244">
        <v>13</v>
      </c>
      <c r="I307" s="312">
        <v>0</v>
      </c>
      <c r="J307" s="335">
        <v>0</v>
      </c>
      <c r="K307" s="340">
        <v>0</v>
      </c>
      <c r="L307" s="314">
        <v>0</v>
      </c>
      <c r="M307" s="243">
        <f t="shared" si="51"/>
        <v>0</v>
      </c>
      <c r="N307" s="314">
        <v>7</v>
      </c>
      <c r="O307" s="249">
        <f t="shared" si="52"/>
        <v>7</v>
      </c>
      <c r="P307" s="249">
        <v>7</v>
      </c>
      <c r="Q307" s="249">
        <v>7</v>
      </c>
      <c r="R307" s="318"/>
      <c r="S307" s="115"/>
      <c r="T307" s="7">
        <f t="shared" si="49"/>
        <v>6.75</v>
      </c>
      <c r="U307" s="101">
        <f t="shared" si="48"/>
        <v>0.25</v>
      </c>
      <c r="V307" s="3"/>
      <c r="W307" s="7">
        <v>14</v>
      </c>
      <c r="X307" s="7">
        <v>13</v>
      </c>
      <c r="Y307" s="7">
        <v>0</v>
      </c>
      <c r="Z307" s="7">
        <v>0</v>
      </c>
      <c r="AA307" s="7">
        <v>7</v>
      </c>
      <c r="AB307" s="7">
        <v>7</v>
      </c>
      <c r="AC307" s="7">
        <v>7</v>
      </c>
      <c r="AD307" s="112">
        <f t="shared" si="53"/>
        <v>0</v>
      </c>
      <c r="AE307" s="112">
        <f t="shared" si="53"/>
        <v>0</v>
      </c>
      <c r="AF307" s="112">
        <f t="shared" si="54"/>
        <v>0</v>
      </c>
      <c r="AG307" s="112">
        <f t="shared" si="55"/>
        <v>0</v>
      </c>
      <c r="AH307" s="356">
        <f t="shared" si="56"/>
        <v>0</v>
      </c>
      <c r="AI307" s="112">
        <f t="shared" si="56"/>
        <v>0</v>
      </c>
      <c r="AJ307" s="112">
        <f t="shared" si="56"/>
        <v>0</v>
      </c>
      <c r="AK307" s="3"/>
      <c r="AL307" s="334"/>
      <c r="AM307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"Сосновский судостроительный техникум"</v>
      </c>
      <c r="AN307" s="337">
        <v>0</v>
      </c>
      <c r="AO307" s="338" t="b">
        <f t="shared" si="58"/>
        <v>0</v>
      </c>
      <c r="AQ307" s="338" t="b">
        <f t="shared" si="59"/>
        <v>1</v>
      </c>
    </row>
    <row r="308" spans="1:43" ht="45" customHeight="1" x14ac:dyDescent="0.25">
      <c r="A308" s="353">
        <f t="shared" si="50"/>
        <v>295</v>
      </c>
      <c r="B308" s="230" t="s">
        <v>10</v>
      </c>
      <c r="C308" s="230" t="s">
        <v>15</v>
      </c>
      <c r="D308" s="230" t="s">
        <v>59</v>
      </c>
      <c r="E308" s="230" t="s">
        <v>16</v>
      </c>
      <c r="F308" s="230" t="s">
        <v>119</v>
      </c>
      <c r="G308" s="244">
        <v>21</v>
      </c>
      <c r="H308" s="244">
        <v>21</v>
      </c>
      <c r="I308" s="312">
        <v>0</v>
      </c>
      <c r="J308" s="335">
        <v>0</v>
      </c>
      <c r="K308" s="340">
        <v>0</v>
      </c>
      <c r="L308" s="314">
        <v>0</v>
      </c>
      <c r="M308" s="243">
        <f t="shared" si="51"/>
        <v>0</v>
      </c>
      <c r="N308" s="314">
        <v>11</v>
      </c>
      <c r="O308" s="249">
        <f t="shared" si="52"/>
        <v>11</v>
      </c>
      <c r="P308" s="249">
        <v>11</v>
      </c>
      <c r="Q308" s="249">
        <v>11</v>
      </c>
      <c r="R308" s="318"/>
      <c r="S308" s="115"/>
      <c r="T308" s="7">
        <f t="shared" si="49"/>
        <v>10.5</v>
      </c>
      <c r="U308" s="101">
        <f t="shared" si="48"/>
        <v>0.5</v>
      </c>
      <c r="V308" s="3"/>
      <c r="W308" s="7">
        <v>21</v>
      </c>
      <c r="X308" s="7">
        <v>21</v>
      </c>
      <c r="Y308" s="7">
        <v>0</v>
      </c>
      <c r="Z308" s="7">
        <v>0</v>
      </c>
      <c r="AA308" s="7">
        <v>11</v>
      </c>
      <c r="AB308" s="7">
        <v>11</v>
      </c>
      <c r="AC308" s="7">
        <v>11</v>
      </c>
      <c r="AD308" s="112">
        <f t="shared" si="53"/>
        <v>0</v>
      </c>
      <c r="AE308" s="112">
        <f t="shared" si="53"/>
        <v>0</v>
      </c>
      <c r="AF308" s="112">
        <f t="shared" si="54"/>
        <v>0</v>
      </c>
      <c r="AG308" s="112">
        <f t="shared" si="55"/>
        <v>0</v>
      </c>
      <c r="AH308" s="356">
        <f t="shared" si="56"/>
        <v>0</v>
      </c>
      <c r="AI308" s="112">
        <f t="shared" si="56"/>
        <v>0</v>
      </c>
      <c r="AJ308" s="112">
        <f t="shared" si="56"/>
        <v>0</v>
      </c>
      <c r="AK308" s="3"/>
      <c r="AL308" s="334"/>
      <c r="AM308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питанияочнаяКОГПОБУ "Кировский сельскохозяйственный техникум"</v>
      </c>
      <c r="AN308" s="337">
        <v>0</v>
      </c>
      <c r="AO308" s="338" t="b">
        <f t="shared" si="58"/>
        <v>0</v>
      </c>
      <c r="AQ308" s="338" t="b">
        <f t="shared" si="59"/>
        <v>1</v>
      </c>
    </row>
    <row r="309" spans="1:43" ht="45" customHeight="1" x14ac:dyDescent="0.25">
      <c r="A309" s="353">
        <f t="shared" si="50"/>
        <v>296</v>
      </c>
      <c r="B309" s="230" t="s">
        <v>10</v>
      </c>
      <c r="C309" s="230" t="s">
        <v>11</v>
      </c>
      <c r="D309" s="230" t="s">
        <v>690</v>
      </c>
      <c r="E309" s="230" t="s">
        <v>16</v>
      </c>
      <c r="F309" s="230" t="s">
        <v>148</v>
      </c>
      <c r="G309" s="244">
        <v>0</v>
      </c>
      <c r="H309" s="244">
        <v>0</v>
      </c>
      <c r="I309" s="312">
        <v>8</v>
      </c>
      <c r="J309" s="335">
        <v>0</v>
      </c>
      <c r="K309" s="340">
        <v>0</v>
      </c>
      <c r="L309" s="314">
        <v>25</v>
      </c>
      <c r="M309" s="243">
        <v>0</v>
      </c>
      <c r="N309" s="314">
        <v>8</v>
      </c>
      <c r="O309" s="249">
        <f>ROUND((G309+H309+K309+M309)/4,0)</f>
        <v>0</v>
      </c>
      <c r="P309" s="249">
        <v>0</v>
      </c>
      <c r="Q309" s="249">
        <v>0</v>
      </c>
      <c r="R309" s="319" t="s">
        <v>729</v>
      </c>
      <c r="S309" s="115"/>
      <c r="T309" s="7">
        <f t="shared" si="49"/>
        <v>0</v>
      </c>
      <c r="U309" s="101">
        <f t="shared" si="48"/>
        <v>0</v>
      </c>
      <c r="V309" s="3"/>
      <c r="W309" s="7">
        <v>0</v>
      </c>
      <c r="X309" s="7">
        <v>0</v>
      </c>
      <c r="Y309" s="7">
        <v>8</v>
      </c>
      <c r="Z309" s="7">
        <v>25</v>
      </c>
      <c r="AA309" s="7">
        <v>8</v>
      </c>
      <c r="AB309" s="7">
        <v>25</v>
      </c>
      <c r="AC309" s="7">
        <v>25</v>
      </c>
      <c r="AD309" s="112">
        <f t="shared" si="53"/>
        <v>0</v>
      </c>
      <c r="AE309" s="112">
        <f t="shared" si="53"/>
        <v>0</v>
      </c>
      <c r="AF309" s="112">
        <f t="shared" si="54"/>
        <v>-8</v>
      </c>
      <c r="AG309" s="112">
        <f t="shared" si="55"/>
        <v>-25</v>
      </c>
      <c r="AH309" s="356">
        <f t="shared" si="56"/>
        <v>-8</v>
      </c>
      <c r="AI309" s="112">
        <f t="shared" si="56"/>
        <v>-25</v>
      </c>
      <c r="AJ309" s="112">
        <f t="shared" si="56"/>
        <v>-25</v>
      </c>
      <c r="AK309" s="3"/>
      <c r="AL309" s="334"/>
      <c r="AM309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образование38.02.08 Торговое делоочнаяКОГПОБУ "Вятский аграрно-промышленный техникум"</v>
      </c>
      <c r="AN309" s="337">
        <v>6</v>
      </c>
      <c r="AO309" s="338" t="b">
        <f t="shared" si="58"/>
        <v>0</v>
      </c>
      <c r="AQ309" s="338" t="b">
        <f t="shared" si="59"/>
        <v>0</v>
      </c>
    </row>
    <row r="310" spans="1:43" ht="45" customHeight="1" x14ac:dyDescent="0.25">
      <c r="A310" s="353">
        <f t="shared" si="50"/>
        <v>297</v>
      </c>
      <c r="B310" s="230" t="s">
        <v>10</v>
      </c>
      <c r="C310" s="230" t="s">
        <v>15</v>
      </c>
      <c r="D310" s="230" t="s">
        <v>59</v>
      </c>
      <c r="E310" s="230" t="s">
        <v>16</v>
      </c>
      <c r="F310" s="230" t="s">
        <v>148</v>
      </c>
      <c r="G310" s="244">
        <v>17</v>
      </c>
      <c r="H310" s="244">
        <v>17</v>
      </c>
      <c r="I310" s="312">
        <v>0</v>
      </c>
      <c r="J310" s="335">
        <v>0</v>
      </c>
      <c r="K310" s="340">
        <v>0</v>
      </c>
      <c r="L310" s="314">
        <v>0</v>
      </c>
      <c r="M310" s="243">
        <f t="shared" si="51"/>
        <v>0</v>
      </c>
      <c r="N310" s="314">
        <v>9</v>
      </c>
      <c r="O310" s="249">
        <f t="shared" si="52"/>
        <v>9</v>
      </c>
      <c r="P310" s="249">
        <v>0</v>
      </c>
      <c r="Q310" s="249">
        <v>0</v>
      </c>
      <c r="R310" s="318"/>
      <c r="S310" s="115"/>
      <c r="T310" s="7">
        <f t="shared" si="49"/>
        <v>8.5</v>
      </c>
      <c r="U310" s="101">
        <f t="shared" si="48"/>
        <v>0.5</v>
      </c>
      <c r="V310" s="3"/>
      <c r="W310" s="7">
        <v>17</v>
      </c>
      <c r="X310" s="7">
        <v>17</v>
      </c>
      <c r="Y310" s="7">
        <v>0</v>
      </c>
      <c r="Z310" s="7">
        <v>0</v>
      </c>
      <c r="AA310" s="7">
        <v>9</v>
      </c>
      <c r="AB310" s="7">
        <v>0</v>
      </c>
      <c r="AC310" s="7">
        <v>0</v>
      </c>
      <c r="AD310" s="112">
        <f t="shared" si="53"/>
        <v>0</v>
      </c>
      <c r="AE310" s="112">
        <f t="shared" si="53"/>
        <v>0</v>
      </c>
      <c r="AF310" s="112">
        <f t="shared" si="54"/>
        <v>0</v>
      </c>
      <c r="AG310" s="112">
        <f t="shared" si="55"/>
        <v>0</v>
      </c>
      <c r="AH310" s="356">
        <f t="shared" si="56"/>
        <v>0</v>
      </c>
      <c r="AI310" s="112">
        <f t="shared" si="56"/>
        <v>0</v>
      </c>
      <c r="AJ310" s="112">
        <f t="shared" si="56"/>
        <v>0</v>
      </c>
      <c r="AK310" s="3"/>
      <c r="AL310" s="334"/>
      <c r="AM310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питанияочнаяКОГПОБУ "Вятский аграрно-промышленный техникум"</v>
      </c>
      <c r="AN310" s="337">
        <v>0</v>
      </c>
      <c r="AO310" s="338" t="b">
        <f t="shared" si="58"/>
        <v>0</v>
      </c>
      <c r="AQ310" s="338" t="b">
        <f t="shared" si="59"/>
        <v>1</v>
      </c>
    </row>
    <row r="311" spans="1:43" ht="45" customHeight="1" x14ac:dyDescent="0.25">
      <c r="A311" s="353">
        <f t="shared" si="50"/>
        <v>298</v>
      </c>
      <c r="B311" s="230" t="s">
        <v>10</v>
      </c>
      <c r="C311" s="230" t="s">
        <v>15</v>
      </c>
      <c r="D311" s="230" t="s">
        <v>153</v>
      </c>
      <c r="E311" s="230" t="s">
        <v>16</v>
      </c>
      <c r="F311" s="230" t="s">
        <v>120</v>
      </c>
      <c r="G311" s="244">
        <v>66</v>
      </c>
      <c r="H311" s="244">
        <v>66</v>
      </c>
      <c r="I311" s="312">
        <v>72</v>
      </c>
      <c r="J311" s="335">
        <v>69</v>
      </c>
      <c r="K311" s="340">
        <v>69</v>
      </c>
      <c r="L311" s="314">
        <v>85</v>
      </c>
      <c r="M311" s="243">
        <f t="shared" si="51"/>
        <v>88</v>
      </c>
      <c r="N311" s="314">
        <v>72</v>
      </c>
      <c r="O311" s="249">
        <f t="shared" si="52"/>
        <v>72</v>
      </c>
      <c r="P311" s="249">
        <v>72</v>
      </c>
      <c r="Q311" s="249">
        <v>72</v>
      </c>
      <c r="R311" s="318"/>
      <c r="S311" s="115"/>
      <c r="T311" s="7">
        <f t="shared" si="49"/>
        <v>72.25</v>
      </c>
      <c r="U311" s="101">
        <f t="shared" si="48"/>
        <v>-0.25</v>
      </c>
      <c r="V311" s="3"/>
      <c r="W311" s="7">
        <v>66</v>
      </c>
      <c r="X311" s="7">
        <v>66</v>
      </c>
      <c r="Y311" s="7">
        <v>72</v>
      </c>
      <c r="Z311" s="7">
        <v>85</v>
      </c>
      <c r="AA311" s="7">
        <v>72</v>
      </c>
      <c r="AB311" s="7">
        <v>72</v>
      </c>
      <c r="AC311" s="7">
        <v>72</v>
      </c>
      <c r="AD311" s="112">
        <f t="shared" si="53"/>
        <v>0</v>
      </c>
      <c r="AE311" s="112">
        <f t="shared" si="53"/>
        <v>0</v>
      </c>
      <c r="AF311" s="112">
        <f t="shared" si="54"/>
        <v>-3</v>
      </c>
      <c r="AG311" s="112">
        <f t="shared" si="55"/>
        <v>3</v>
      </c>
      <c r="AH311" s="356">
        <f t="shared" si="56"/>
        <v>0</v>
      </c>
      <c r="AI311" s="112">
        <f t="shared" si="56"/>
        <v>0</v>
      </c>
      <c r="AJ311" s="112">
        <f t="shared" si="56"/>
        <v>0</v>
      </c>
      <c r="AK311" s="3"/>
      <c r="AL311" s="334"/>
      <c r="AM311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техникиочнаяКОГПОАУ "Савальский политехнический техникум"</v>
      </c>
      <c r="AN311" s="337">
        <v>69</v>
      </c>
      <c r="AO311" s="338" t="b">
        <f t="shared" si="58"/>
        <v>0</v>
      </c>
      <c r="AQ311" s="338" t="b">
        <f t="shared" si="59"/>
        <v>1</v>
      </c>
    </row>
    <row r="312" spans="1:43" ht="45" customHeight="1" x14ac:dyDescent="0.25">
      <c r="A312" s="353">
        <f t="shared" si="50"/>
        <v>299</v>
      </c>
      <c r="B312" s="230" t="s">
        <v>10</v>
      </c>
      <c r="C312" s="230" t="s">
        <v>11</v>
      </c>
      <c r="D312" s="230" t="s">
        <v>153</v>
      </c>
      <c r="E312" s="230" t="s">
        <v>13</v>
      </c>
      <c r="F312" s="230" t="s">
        <v>120</v>
      </c>
      <c r="G312" s="244">
        <v>35</v>
      </c>
      <c r="H312" s="244">
        <v>35</v>
      </c>
      <c r="I312" s="312">
        <v>34</v>
      </c>
      <c r="J312" s="335">
        <v>35</v>
      </c>
      <c r="K312" s="340">
        <v>35</v>
      </c>
      <c r="L312" s="314">
        <v>26</v>
      </c>
      <c r="M312" s="243">
        <f t="shared" si="51"/>
        <v>25</v>
      </c>
      <c r="N312" s="314">
        <v>33</v>
      </c>
      <c r="O312" s="249">
        <f t="shared" si="52"/>
        <v>33</v>
      </c>
      <c r="P312" s="249">
        <v>33</v>
      </c>
      <c r="Q312" s="249">
        <v>33</v>
      </c>
      <c r="R312" s="318"/>
      <c r="S312" s="115"/>
      <c r="T312" s="7">
        <f t="shared" si="49"/>
        <v>32.5</v>
      </c>
      <c r="U312" s="101">
        <f t="shared" si="48"/>
        <v>0.5</v>
      </c>
      <c r="V312" s="3"/>
      <c r="W312" s="7">
        <v>35</v>
      </c>
      <c r="X312" s="7">
        <v>35</v>
      </c>
      <c r="Y312" s="7">
        <v>34</v>
      </c>
      <c r="Z312" s="7">
        <v>26</v>
      </c>
      <c r="AA312" s="7">
        <v>33</v>
      </c>
      <c r="AB312" s="7">
        <v>33</v>
      </c>
      <c r="AC312" s="7">
        <v>33</v>
      </c>
      <c r="AD312" s="112">
        <f t="shared" si="53"/>
        <v>0</v>
      </c>
      <c r="AE312" s="112">
        <f t="shared" si="53"/>
        <v>0</v>
      </c>
      <c r="AF312" s="112">
        <f t="shared" si="54"/>
        <v>1</v>
      </c>
      <c r="AG312" s="112">
        <f t="shared" si="55"/>
        <v>-1</v>
      </c>
      <c r="AH312" s="356">
        <f t="shared" si="56"/>
        <v>0</v>
      </c>
      <c r="AI312" s="112">
        <f t="shared" si="56"/>
        <v>0</v>
      </c>
      <c r="AJ312" s="112">
        <f t="shared" si="56"/>
        <v>0</v>
      </c>
      <c r="AK312" s="3"/>
      <c r="AL312" s="334"/>
      <c r="AM312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образование35.02.16 Эксплуатация и ремонт сельскохозяйственной техникизаочнаяКОГПОАУ "Савальский политехнический техникум"</v>
      </c>
      <c r="AN312" s="337">
        <v>35</v>
      </c>
      <c r="AO312" s="338" t="b">
        <f t="shared" si="58"/>
        <v>0</v>
      </c>
      <c r="AQ312" s="338" t="b">
        <f t="shared" si="59"/>
        <v>1</v>
      </c>
    </row>
    <row r="313" spans="1:43" ht="45" customHeight="1" x14ac:dyDescent="0.25">
      <c r="A313" s="353">
        <f t="shared" si="50"/>
        <v>300</v>
      </c>
      <c r="B313" s="230" t="s">
        <v>10</v>
      </c>
      <c r="C313" s="230" t="s">
        <v>15</v>
      </c>
      <c r="D313" s="230" t="s">
        <v>79</v>
      </c>
      <c r="E313" s="230" t="s">
        <v>16</v>
      </c>
      <c r="F313" s="230" t="s">
        <v>142</v>
      </c>
      <c r="G313" s="244">
        <v>61</v>
      </c>
      <c r="H313" s="244">
        <v>60</v>
      </c>
      <c r="I313" s="312">
        <v>53</v>
      </c>
      <c r="J313" s="335">
        <v>47</v>
      </c>
      <c r="K313" s="340">
        <v>47</v>
      </c>
      <c r="L313" s="314">
        <v>71</v>
      </c>
      <c r="M313" s="243">
        <f t="shared" si="51"/>
        <v>77</v>
      </c>
      <c r="N313" s="314">
        <v>61</v>
      </c>
      <c r="O313" s="249">
        <f t="shared" si="52"/>
        <v>61</v>
      </c>
      <c r="P313" s="249">
        <v>61</v>
      </c>
      <c r="Q313" s="249">
        <v>61</v>
      </c>
      <c r="R313" s="318"/>
      <c r="S313" s="115"/>
      <c r="T313" s="7">
        <f t="shared" si="49"/>
        <v>61.25</v>
      </c>
      <c r="U313" s="101">
        <f t="shared" si="48"/>
        <v>-0.25</v>
      </c>
      <c r="V313" s="3"/>
      <c r="W313" s="7">
        <v>61</v>
      </c>
      <c r="X313" s="7">
        <v>60</v>
      </c>
      <c r="Y313" s="7">
        <v>53</v>
      </c>
      <c r="Z313" s="7">
        <v>71</v>
      </c>
      <c r="AA313" s="7">
        <v>61</v>
      </c>
      <c r="AB313" s="7">
        <v>61</v>
      </c>
      <c r="AC313" s="7">
        <v>61</v>
      </c>
      <c r="AD313" s="112">
        <f t="shared" si="53"/>
        <v>0</v>
      </c>
      <c r="AE313" s="112">
        <f t="shared" si="53"/>
        <v>0</v>
      </c>
      <c r="AF313" s="112">
        <f t="shared" si="54"/>
        <v>-6</v>
      </c>
      <c r="AG313" s="112">
        <f t="shared" si="55"/>
        <v>6</v>
      </c>
      <c r="AH313" s="356">
        <f t="shared" si="56"/>
        <v>0</v>
      </c>
      <c r="AI313" s="112">
        <f t="shared" si="56"/>
        <v>0</v>
      </c>
      <c r="AJ313" s="112">
        <f t="shared" si="56"/>
        <v>0</v>
      </c>
      <c r="AK313" s="3"/>
      <c r="AL313" s="334"/>
      <c r="AM31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делоочнаяКОГПОБУ "Зуевский механико-технологический техникум"</v>
      </c>
      <c r="AN313" s="337">
        <v>47</v>
      </c>
      <c r="AO313" s="338" t="b">
        <f t="shared" si="58"/>
        <v>0</v>
      </c>
      <c r="AQ313" s="338" t="b">
        <f t="shared" si="59"/>
        <v>1</v>
      </c>
    </row>
    <row r="314" spans="1:43" ht="45" customHeight="1" x14ac:dyDescent="0.25">
      <c r="A314" s="353">
        <f t="shared" si="50"/>
        <v>301</v>
      </c>
      <c r="B314" s="230" t="s">
        <v>160</v>
      </c>
      <c r="C314" s="230" t="s">
        <v>15</v>
      </c>
      <c r="D314" s="230" t="s">
        <v>100</v>
      </c>
      <c r="E314" s="230" t="s">
        <v>16</v>
      </c>
      <c r="F314" s="230" t="s">
        <v>133</v>
      </c>
      <c r="G314" s="244">
        <v>44</v>
      </c>
      <c r="H314" s="244">
        <v>41</v>
      </c>
      <c r="I314" s="312">
        <v>38</v>
      </c>
      <c r="J314" s="335">
        <v>41</v>
      </c>
      <c r="K314" s="340">
        <v>41</v>
      </c>
      <c r="L314" s="314">
        <v>72</v>
      </c>
      <c r="M314" s="243">
        <f t="shared" si="51"/>
        <v>69</v>
      </c>
      <c r="N314" s="314">
        <v>49</v>
      </c>
      <c r="O314" s="249">
        <f t="shared" si="52"/>
        <v>49</v>
      </c>
      <c r="P314" s="249">
        <v>49</v>
      </c>
      <c r="Q314" s="249">
        <v>25</v>
      </c>
      <c r="R314" s="318"/>
      <c r="S314" s="115"/>
      <c r="T314" s="7">
        <f t="shared" si="49"/>
        <v>48.75</v>
      </c>
      <c r="U314" s="101">
        <f t="shared" si="48"/>
        <v>0.25</v>
      </c>
      <c r="V314" s="3"/>
      <c r="W314" s="7">
        <v>44</v>
      </c>
      <c r="X314" s="7">
        <v>41</v>
      </c>
      <c r="Y314" s="7">
        <v>38</v>
      </c>
      <c r="Z314" s="7">
        <v>72</v>
      </c>
      <c r="AA314" s="7">
        <v>49</v>
      </c>
      <c r="AB314" s="7">
        <v>49</v>
      </c>
      <c r="AC314" s="7">
        <v>25</v>
      </c>
      <c r="AD314" s="112">
        <f t="shared" si="53"/>
        <v>0</v>
      </c>
      <c r="AE314" s="112">
        <f t="shared" si="53"/>
        <v>0</v>
      </c>
      <c r="AF314" s="112">
        <f t="shared" si="54"/>
        <v>3</v>
      </c>
      <c r="AG314" s="112">
        <f t="shared" si="55"/>
        <v>-3</v>
      </c>
      <c r="AH314" s="356">
        <f t="shared" si="56"/>
        <v>0</v>
      </c>
      <c r="AI314" s="112">
        <f t="shared" si="56"/>
        <v>0</v>
      </c>
      <c r="AJ314" s="112">
        <f t="shared" si="56"/>
        <v>0</v>
      </c>
      <c r="AK314" s="3"/>
      <c r="AL314" s="334"/>
      <c r="AM314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образование43.01.09 Повар, кондитерочнаяКОГПОАУ "Уржумский аграрно-технический техникум"</v>
      </c>
      <c r="AN314" s="337">
        <v>41</v>
      </c>
      <c r="AO314" s="338" t="b">
        <f t="shared" si="58"/>
        <v>0</v>
      </c>
      <c r="AQ314" s="338" t="b">
        <f t="shared" si="59"/>
        <v>1</v>
      </c>
    </row>
    <row r="315" spans="1:43" ht="45" customHeight="1" x14ac:dyDescent="0.25">
      <c r="A315" s="353">
        <f t="shared" si="50"/>
        <v>302</v>
      </c>
      <c r="B315" s="230" t="s">
        <v>160</v>
      </c>
      <c r="C315" s="230" t="s">
        <v>15</v>
      </c>
      <c r="D315" s="230" t="s">
        <v>70</v>
      </c>
      <c r="E315" s="230" t="s">
        <v>16</v>
      </c>
      <c r="F315" s="230" t="s">
        <v>133</v>
      </c>
      <c r="G315" s="244">
        <v>0</v>
      </c>
      <c r="H315" s="244">
        <v>0</v>
      </c>
      <c r="I315" s="312">
        <v>8</v>
      </c>
      <c r="J315" s="335">
        <v>7</v>
      </c>
      <c r="K315" s="340">
        <v>7</v>
      </c>
      <c r="L315" s="314">
        <v>25</v>
      </c>
      <c r="M315" s="243">
        <f t="shared" si="51"/>
        <v>26</v>
      </c>
      <c r="N315" s="314">
        <v>8</v>
      </c>
      <c r="O315" s="249">
        <f t="shared" si="52"/>
        <v>8</v>
      </c>
      <c r="P315" s="249">
        <v>50</v>
      </c>
      <c r="Q315" s="249">
        <v>50</v>
      </c>
      <c r="R315" s="318"/>
      <c r="S315" s="115"/>
      <c r="T315" s="7">
        <f t="shared" si="49"/>
        <v>8.25</v>
      </c>
      <c r="U315" s="101">
        <f t="shared" si="48"/>
        <v>-0.25</v>
      </c>
      <c r="V315" s="3"/>
      <c r="W315" s="7">
        <v>0</v>
      </c>
      <c r="X315" s="7">
        <v>0</v>
      </c>
      <c r="Y315" s="7">
        <v>8</v>
      </c>
      <c r="Z315" s="7">
        <v>25</v>
      </c>
      <c r="AA315" s="7">
        <v>8</v>
      </c>
      <c r="AB315" s="7">
        <v>50</v>
      </c>
      <c r="AC315" s="7">
        <v>50</v>
      </c>
      <c r="AD315" s="112">
        <f t="shared" si="53"/>
        <v>0</v>
      </c>
      <c r="AE315" s="112">
        <f t="shared" si="53"/>
        <v>0</v>
      </c>
      <c r="AF315" s="112">
        <f t="shared" si="54"/>
        <v>-1</v>
      </c>
      <c r="AG315" s="112">
        <f t="shared" si="55"/>
        <v>1</v>
      </c>
      <c r="AH315" s="356">
        <f t="shared" si="56"/>
        <v>0</v>
      </c>
      <c r="AI315" s="112">
        <f t="shared" si="56"/>
        <v>0</v>
      </c>
      <c r="AJ315" s="112">
        <f t="shared" si="56"/>
        <v>0</v>
      </c>
      <c r="AK315" s="3"/>
      <c r="AL315" s="334"/>
      <c r="AM315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образование15.01.05 Сварщик (ручной и частично механизированной сварки (наплавки)очнаяКОГПОАУ "Уржумский аграрно-технический техникум"</v>
      </c>
      <c r="AN315" s="337">
        <v>7</v>
      </c>
      <c r="AO315" s="338" t="b">
        <f t="shared" si="58"/>
        <v>0</v>
      </c>
      <c r="AQ315" s="338" t="b">
        <f t="shared" si="59"/>
        <v>1</v>
      </c>
    </row>
    <row r="316" spans="1:43" ht="45" customHeight="1" x14ac:dyDescent="0.25">
      <c r="A316" s="353">
        <f t="shared" si="50"/>
        <v>303</v>
      </c>
      <c r="B316" s="230" t="s">
        <v>160</v>
      </c>
      <c r="C316" s="230" t="s">
        <v>15</v>
      </c>
      <c r="D316" s="230" t="s">
        <v>83</v>
      </c>
      <c r="E316" s="230" t="s">
        <v>16</v>
      </c>
      <c r="F316" s="230" t="s">
        <v>133</v>
      </c>
      <c r="G316" s="244">
        <v>0</v>
      </c>
      <c r="H316" s="244">
        <v>0</v>
      </c>
      <c r="I316" s="312">
        <v>0</v>
      </c>
      <c r="J316" s="335">
        <v>0</v>
      </c>
      <c r="K316" s="340">
        <v>0</v>
      </c>
      <c r="L316" s="314">
        <v>0</v>
      </c>
      <c r="M316" s="243">
        <f t="shared" si="51"/>
        <v>0</v>
      </c>
      <c r="N316" s="314">
        <v>0</v>
      </c>
      <c r="O316" s="249">
        <f t="shared" si="52"/>
        <v>0</v>
      </c>
      <c r="P316" s="249">
        <v>0</v>
      </c>
      <c r="Q316" s="249">
        <v>0</v>
      </c>
      <c r="R316" s="318"/>
      <c r="S316" s="115"/>
      <c r="T316" s="7">
        <f t="shared" si="49"/>
        <v>0</v>
      </c>
      <c r="U316" s="101">
        <f t="shared" si="48"/>
        <v>0</v>
      </c>
      <c r="V316" s="3"/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112">
        <f t="shared" si="53"/>
        <v>0</v>
      </c>
      <c r="AE316" s="112">
        <f t="shared" si="53"/>
        <v>0</v>
      </c>
      <c r="AF316" s="112">
        <f t="shared" si="54"/>
        <v>0</v>
      </c>
      <c r="AG316" s="112">
        <f t="shared" si="55"/>
        <v>0</v>
      </c>
      <c r="AH316" s="356">
        <f t="shared" si="56"/>
        <v>0</v>
      </c>
      <c r="AI316" s="112">
        <f t="shared" si="56"/>
        <v>0</v>
      </c>
      <c r="AJ316" s="112">
        <f t="shared" si="56"/>
        <v>0</v>
      </c>
      <c r="AK316" s="3"/>
      <c r="AL316" s="334"/>
      <c r="AM316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образование29.01.05 ЗакройщикочнаяКОГПОАУ "Уржумский аграрно-технический техникум"</v>
      </c>
      <c r="AN316" s="337">
        <v>0</v>
      </c>
      <c r="AO316" s="338" t="b">
        <f t="shared" si="58"/>
        <v>0</v>
      </c>
      <c r="AQ316" s="338" t="b">
        <f t="shared" si="59"/>
        <v>1</v>
      </c>
    </row>
    <row r="317" spans="1:43" ht="45" customHeight="1" x14ac:dyDescent="0.25">
      <c r="A317" s="353">
        <f t="shared" si="50"/>
        <v>304</v>
      </c>
      <c r="B317" s="230" t="s">
        <v>69</v>
      </c>
      <c r="C317" s="230" t="s">
        <v>15</v>
      </c>
      <c r="D317" s="230" t="s">
        <v>90</v>
      </c>
      <c r="E317" s="230" t="s">
        <v>16</v>
      </c>
      <c r="F317" s="230" t="s">
        <v>121</v>
      </c>
      <c r="G317" s="244">
        <v>21</v>
      </c>
      <c r="H317" s="244">
        <v>19</v>
      </c>
      <c r="I317" s="312">
        <v>20</v>
      </c>
      <c r="J317" s="335">
        <v>20</v>
      </c>
      <c r="K317" s="340">
        <v>20</v>
      </c>
      <c r="L317" s="314">
        <v>21</v>
      </c>
      <c r="M317" s="243">
        <f t="shared" si="51"/>
        <v>21</v>
      </c>
      <c r="N317" s="314">
        <v>20</v>
      </c>
      <c r="O317" s="249">
        <f t="shared" si="52"/>
        <v>20</v>
      </c>
      <c r="P317" s="249">
        <v>20</v>
      </c>
      <c r="Q317" s="249">
        <v>20</v>
      </c>
      <c r="R317" s="318"/>
      <c r="S317" s="115"/>
      <c r="T317" s="7">
        <f t="shared" si="49"/>
        <v>20.25</v>
      </c>
      <c r="U317" s="101">
        <f t="shared" si="48"/>
        <v>-0.25</v>
      </c>
      <c r="V317" s="3"/>
      <c r="W317" s="7">
        <v>21</v>
      </c>
      <c r="X317" s="7">
        <v>19</v>
      </c>
      <c r="Y317" s="7">
        <v>20</v>
      </c>
      <c r="Z317" s="7">
        <v>21</v>
      </c>
      <c r="AA317" s="7">
        <v>20</v>
      </c>
      <c r="AB317" s="7">
        <v>20</v>
      </c>
      <c r="AC317" s="7">
        <v>20</v>
      </c>
      <c r="AD317" s="112">
        <f t="shared" si="53"/>
        <v>0</v>
      </c>
      <c r="AE317" s="112">
        <f t="shared" si="53"/>
        <v>0</v>
      </c>
      <c r="AF317" s="112">
        <f t="shared" si="54"/>
        <v>0</v>
      </c>
      <c r="AG317" s="112">
        <f t="shared" si="55"/>
        <v>0</v>
      </c>
      <c r="AH317" s="356">
        <f t="shared" si="56"/>
        <v>0</v>
      </c>
      <c r="AI317" s="112">
        <f t="shared" si="56"/>
        <v>0</v>
      </c>
      <c r="AJ317" s="112">
        <f t="shared" si="56"/>
        <v>0</v>
      </c>
      <c r="AK317" s="3"/>
      <c r="AL317" s="334"/>
      <c r="AM317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производстваочнаяКОГПОБУ "Вятский автомобильно-промышленный колледж"</v>
      </c>
      <c r="AN317" s="337">
        <v>20</v>
      </c>
      <c r="AO317" s="338" t="b">
        <f t="shared" si="58"/>
        <v>0</v>
      </c>
      <c r="AQ317" s="338" t="b">
        <f t="shared" si="59"/>
        <v>1</v>
      </c>
    </row>
    <row r="318" spans="1:43" ht="45" customHeight="1" x14ac:dyDescent="0.25">
      <c r="A318" s="353">
        <f t="shared" si="50"/>
        <v>305</v>
      </c>
      <c r="B318" s="230" t="s">
        <v>69</v>
      </c>
      <c r="C318" s="230" t="s">
        <v>15</v>
      </c>
      <c r="D318" s="230" t="s">
        <v>94</v>
      </c>
      <c r="E318" s="230" t="s">
        <v>16</v>
      </c>
      <c r="F318" s="230" t="s">
        <v>121</v>
      </c>
      <c r="G318" s="244">
        <v>11</v>
      </c>
      <c r="H318" s="244">
        <v>10</v>
      </c>
      <c r="I318" s="312">
        <v>17</v>
      </c>
      <c r="J318" s="335">
        <v>17</v>
      </c>
      <c r="K318" s="340">
        <v>17</v>
      </c>
      <c r="L318" s="314">
        <v>34</v>
      </c>
      <c r="M318" s="243">
        <f t="shared" si="51"/>
        <v>34</v>
      </c>
      <c r="N318" s="314">
        <v>18</v>
      </c>
      <c r="O318" s="249">
        <f t="shared" si="52"/>
        <v>18</v>
      </c>
      <c r="P318" s="249">
        <v>18</v>
      </c>
      <c r="Q318" s="249">
        <v>18</v>
      </c>
      <c r="R318" s="318"/>
      <c r="S318" s="115"/>
      <c r="T318" s="7">
        <f t="shared" si="49"/>
        <v>18</v>
      </c>
      <c r="U318" s="101">
        <f t="shared" ref="U318:U381" si="60">O318-T318</f>
        <v>0</v>
      </c>
      <c r="V318" s="3"/>
      <c r="W318" s="7">
        <v>11</v>
      </c>
      <c r="X318" s="7">
        <v>10</v>
      </c>
      <c r="Y318" s="7">
        <v>17</v>
      </c>
      <c r="Z318" s="7">
        <v>34</v>
      </c>
      <c r="AA318" s="7">
        <v>18</v>
      </c>
      <c r="AB318" s="7">
        <v>18</v>
      </c>
      <c r="AC318" s="7">
        <v>18</v>
      </c>
      <c r="AD318" s="112">
        <f t="shared" si="53"/>
        <v>0</v>
      </c>
      <c r="AE318" s="112">
        <f t="shared" si="53"/>
        <v>0</v>
      </c>
      <c r="AF318" s="112">
        <f t="shared" si="54"/>
        <v>0</v>
      </c>
      <c r="AG318" s="112">
        <f t="shared" si="55"/>
        <v>0</v>
      </c>
      <c r="AH318" s="356">
        <f t="shared" si="56"/>
        <v>0</v>
      </c>
      <c r="AI318" s="112">
        <f t="shared" si="56"/>
        <v>0</v>
      </c>
      <c r="AJ318" s="112">
        <f t="shared" si="56"/>
        <v>0</v>
      </c>
      <c r="AK318" s="3"/>
      <c r="AL318" s="334"/>
      <c r="AM318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образование15.01.23 Наладчик станков и оборудования в механообработкеочнаяКОГПОБУ "Вятский автомобильно-промышленный колледж"</v>
      </c>
      <c r="AN318" s="337">
        <v>17</v>
      </c>
      <c r="AO318" s="338" t="b">
        <f t="shared" si="58"/>
        <v>0</v>
      </c>
      <c r="AQ318" s="338" t="b">
        <f t="shared" si="59"/>
        <v>1</v>
      </c>
    </row>
    <row r="319" spans="1:43" ht="45" customHeight="1" x14ac:dyDescent="0.25">
      <c r="A319" s="353">
        <f t="shared" si="50"/>
        <v>306</v>
      </c>
      <c r="B319" s="230" t="s">
        <v>69</v>
      </c>
      <c r="C319" s="230" t="s">
        <v>15</v>
      </c>
      <c r="D319" s="230" t="s">
        <v>103</v>
      </c>
      <c r="E319" s="230" t="s">
        <v>16</v>
      </c>
      <c r="F319" s="230" t="s">
        <v>121</v>
      </c>
      <c r="G319" s="244">
        <v>43</v>
      </c>
      <c r="H319" s="244">
        <v>42</v>
      </c>
      <c r="I319" s="312">
        <v>40</v>
      </c>
      <c r="J319" s="335">
        <v>40</v>
      </c>
      <c r="K319" s="340">
        <v>40</v>
      </c>
      <c r="L319" s="314">
        <v>37</v>
      </c>
      <c r="M319" s="243">
        <f t="shared" si="51"/>
        <v>37</v>
      </c>
      <c r="N319" s="314">
        <v>41</v>
      </c>
      <c r="O319" s="249">
        <f t="shared" si="52"/>
        <v>41</v>
      </c>
      <c r="P319" s="249">
        <v>41</v>
      </c>
      <c r="Q319" s="249">
        <v>41</v>
      </c>
      <c r="R319" s="318"/>
      <c r="S319" s="115"/>
      <c r="T319" s="7">
        <f t="shared" si="49"/>
        <v>40.5</v>
      </c>
      <c r="U319" s="101">
        <f t="shared" si="60"/>
        <v>0.5</v>
      </c>
      <c r="V319" s="3"/>
      <c r="W319" s="7">
        <v>43</v>
      </c>
      <c r="X319" s="7">
        <v>42</v>
      </c>
      <c r="Y319" s="7">
        <v>40</v>
      </c>
      <c r="Z319" s="7">
        <v>37</v>
      </c>
      <c r="AA319" s="7">
        <v>41</v>
      </c>
      <c r="AB319" s="7">
        <v>41</v>
      </c>
      <c r="AC319" s="7">
        <v>41</v>
      </c>
      <c r="AD319" s="112">
        <f t="shared" si="53"/>
        <v>0</v>
      </c>
      <c r="AE319" s="112">
        <f t="shared" si="53"/>
        <v>0</v>
      </c>
      <c r="AF319" s="112">
        <f t="shared" si="54"/>
        <v>0</v>
      </c>
      <c r="AG319" s="112">
        <f t="shared" si="55"/>
        <v>0</v>
      </c>
      <c r="AH319" s="356">
        <f t="shared" si="56"/>
        <v>0</v>
      </c>
      <c r="AI319" s="112">
        <f t="shared" si="56"/>
        <v>0</v>
      </c>
      <c r="AJ319" s="112">
        <f t="shared" si="56"/>
        <v>0</v>
      </c>
      <c r="AK319" s="3"/>
      <c r="AL319" s="334"/>
      <c r="AM319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образование15.01.32 Оператор станков с программным управлениемочнаяКОГПОБУ "Вятский автомобильно-промышленный колледж"</v>
      </c>
      <c r="AN319" s="337">
        <v>40</v>
      </c>
      <c r="AO319" s="338" t="b">
        <f t="shared" si="58"/>
        <v>0</v>
      </c>
      <c r="AQ319" s="338" t="b">
        <f t="shared" si="59"/>
        <v>1</v>
      </c>
    </row>
    <row r="320" spans="1:43" ht="45" customHeight="1" x14ac:dyDescent="0.25">
      <c r="A320" s="353">
        <f t="shared" si="50"/>
        <v>307</v>
      </c>
      <c r="B320" s="230" t="s">
        <v>10</v>
      </c>
      <c r="C320" s="230" t="s">
        <v>15</v>
      </c>
      <c r="D320" s="230" t="s">
        <v>50</v>
      </c>
      <c r="E320" s="230" t="s">
        <v>16</v>
      </c>
      <c r="F320" s="230" t="s">
        <v>121</v>
      </c>
      <c r="G320" s="244">
        <v>34</v>
      </c>
      <c r="H320" s="244">
        <v>33</v>
      </c>
      <c r="I320" s="312">
        <v>27</v>
      </c>
      <c r="J320" s="335">
        <v>24</v>
      </c>
      <c r="K320" s="340">
        <v>24</v>
      </c>
      <c r="L320" s="314">
        <v>45</v>
      </c>
      <c r="M320" s="243">
        <f t="shared" si="51"/>
        <v>48</v>
      </c>
      <c r="N320" s="314">
        <v>35</v>
      </c>
      <c r="O320" s="249">
        <f t="shared" si="52"/>
        <v>35</v>
      </c>
      <c r="P320" s="249">
        <v>35</v>
      </c>
      <c r="Q320" s="249">
        <v>35</v>
      </c>
      <c r="R320" s="318"/>
      <c r="S320" s="115"/>
      <c r="T320" s="7">
        <f t="shared" si="49"/>
        <v>34.75</v>
      </c>
      <c r="U320" s="101">
        <f t="shared" si="60"/>
        <v>0.25</v>
      </c>
      <c r="V320" s="3"/>
      <c r="W320" s="7">
        <v>34</v>
      </c>
      <c r="X320" s="7">
        <v>33</v>
      </c>
      <c r="Y320" s="7">
        <v>27</v>
      </c>
      <c r="Z320" s="7">
        <v>45</v>
      </c>
      <c r="AA320" s="7">
        <v>35</v>
      </c>
      <c r="AB320" s="7">
        <v>35</v>
      </c>
      <c r="AC320" s="7">
        <v>35</v>
      </c>
      <c r="AD320" s="112">
        <f t="shared" si="53"/>
        <v>0</v>
      </c>
      <c r="AE320" s="112">
        <f t="shared" si="53"/>
        <v>0</v>
      </c>
      <c r="AF320" s="112">
        <f t="shared" si="54"/>
        <v>-3</v>
      </c>
      <c r="AG320" s="112">
        <f t="shared" si="55"/>
        <v>3</v>
      </c>
      <c r="AH320" s="356">
        <f t="shared" si="56"/>
        <v>0</v>
      </c>
      <c r="AI320" s="112">
        <f t="shared" si="56"/>
        <v>0</v>
      </c>
      <c r="AJ320" s="112">
        <f t="shared" si="56"/>
        <v>0</v>
      </c>
      <c r="AK320" s="3"/>
      <c r="AL320" s="334"/>
      <c r="AM320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образование44.02.01 Дошкольное образованиеочнаяКОГПОБУ "Вятский автомобильно-промышленный колледж"</v>
      </c>
      <c r="AN320" s="337">
        <v>24</v>
      </c>
      <c r="AO320" s="338" t="b">
        <f t="shared" si="58"/>
        <v>0</v>
      </c>
      <c r="AQ320" s="338" t="b">
        <f t="shared" si="59"/>
        <v>1</v>
      </c>
    </row>
    <row r="321" spans="1:43" ht="45" customHeight="1" x14ac:dyDescent="0.25">
      <c r="A321" s="353">
        <f t="shared" si="50"/>
        <v>308</v>
      </c>
      <c r="B321" s="230" t="s">
        <v>10</v>
      </c>
      <c r="C321" s="230" t="s">
        <v>15</v>
      </c>
      <c r="D321" s="230" t="s">
        <v>51</v>
      </c>
      <c r="E321" s="230" t="s">
        <v>16</v>
      </c>
      <c r="F321" s="230" t="s">
        <v>121</v>
      </c>
      <c r="G321" s="244">
        <v>0</v>
      </c>
      <c r="H321" s="244">
        <v>0</v>
      </c>
      <c r="I321" s="312">
        <v>8</v>
      </c>
      <c r="J321" s="335">
        <v>5</v>
      </c>
      <c r="K321" s="340">
        <v>5</v>
      </c>
      <c r="L321" s="314">
        <v>25</v>
      </c>
      <c r="M321" s="243">
        <f t="shared" si="51"/>
        <v>28</v>
      </c>
      <c r="N321" s="314">
        <v>8</v>
      </c>
      <c r="O321" s="249">
        <f t="shared" si="52"/>
        <v>8</v>
      </c>
      <c r="P321" s="249">
        <v>8</v>
      </c>
      <c r="Q321" s="249">
        <v>8</v>
      </c>
      <c r="R321" s="318"/>
      <c r="S321" s="115"/>
      <c r="T321" s="7">
        <f t="shared" si="49"/>
        <v>8.25</v>
      </c>
      <c r="U321" s="101">
        <f t="shared" si="60"/>
        <v>-0.25</v>
      </c>
      <c r="V321" s="3"/>
      <c r="W321" s="7">
        <v>0</v>
      </c>
      <c r="X321" s="7">
        <v>0</v>
      </c>
      <c r="Y321" s="7">
        <v>8</v>
      </c>
      <c r="Z321" s="7">
        <v>25</v>
      </c>
      <c r="AA321" s="7">
        <v>8</v>
      </c>
      <c r="AB321" s="7">
        <v>8</v>
      </c>
      <c r="AC321" s="7">
        <v>8</v>
      </c>
      <c r="AD321" s="112">
        <f t="shared" si="53"/>
        <v>0</v>
      </c>
      <c r="AE321" s="112">
        <f t="shared" si="53"/>
        <v>0</v>
      </c>
      <c r="AF321" s="112">
        <f t="shared" si="54"/>
        <v>-3</v>
      </c>
      <c r="AG321" s="112">
        <f t="shared" si="55"/>
        <v>3</v>
      </c>
      <c r="AH321" s="356">
        <f t="shared" si="56"/>
        <v>0</v>
      </c>
      <c r="AI321" s="112">
        <f t="shared" si="56"/>
        <v>0</v>
      </c>
      <c r="AJ321" s="112">
        <f t="shared" si="56"/>
        <v>0</v>
      </c>
      <c r="AK321" s="3"/>
      <c r="AL321" s="334"/>
      <c r="AM321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образование49.02.01 Физическая культураочнаяКОГПОБУ "Вятский автомобильно-промышленный колледж"</v>
      </c>
      <c r="AN321" s="337">
        <v>5</v>
      </c>
      <c r="AO321" s="338" t="b">
        <f t="shared" si="58"/>
        <v>0</v>
      </c>
      <c r="AQ321" s="338" t="b">
        <f t="shared" si="59"/>
        <v>1</v>
      </c>
    </row>
    <row r="322" spans="1:43" ht="45" customHeight="1" x14ac:dyDescent="0.25">
      <c r="A322" s="353">
        <f t="shared" si="50"/>
        <v>309</v>
      </c>
      <c r="B322" s="230" t="s">
        <v>69</v>
      </c>
      <c r="C322" s="230" t="s">
        <v>15</v>
      </c>
      <c r="D322" s="230" t="s">
        <v>64</v>
      </c>
      <c r="E322" s="230" t="s">
        <v>16</v>
      </c>
      <c r="F322" s="230" t="s">
        <v>152</v>
      </c>
      <c r="G322" s="244">
        <v>67</v>
      </c>
      <c r="H322" s="244">
        <v>67</v>
      </c>
      <c r="I322" s="312">
        <v>55</v>
      </c>
      <c r="J322" s="335">
        <v>55</v>
      </c>
      <c r="K322" s="340">
        <v>55</v>
      </c>
      <c r="L322" s="314">
        <v>72</v>
      </c>
      <c r="M322" s="243">
        <f t="shared" si="51"/>
        <v>72</v>
      </c>
      <c r="N322" s="314">
        <v>65</v>
      </c>
      <c r="O322" s="249">
        <f t="shared" si="52"/>
        <v>65</v>
      </c>
      <c r="P322" s="249">
        <v>55</v>
      </c>
      <c r="Q322" s="249">
        <v>50</v>
      </c>
      <c r="R322" s="318"/>
      <c r="S322" s="115"/>
      <c r="T322" s="7">
        <f t="shared" si="49"/>
        <v>65.25</v>
      </c>
      <c r="U322" s="101">
        <f t="shared" si="60"/>
        <v>-0.25</v>
      </c>
      <c r="V322" s="3"/>
      <c r="W322" s="7">
        <v>67</v>
      </c>
      <c r="X322" s="7">
        <v>67</v>
      </c>
      <c r="Y322" s="7">
        <v>55</v>
      </c>
      <c r="Z322" s="7">
        <v>72</v>
      </c>
      <c r="AA322" s="7">
        <v>65</v>
      </c>
      <c r="AB322" s="7">
        <v>55</v>
      </c>
      <c r="AC322" s="7">
        <v>50</v>
      </c>
      <c r="AD322" s="112">
        <f t="shared" si="53"/>
        <v>0</v>
      </c>
      <c r="AE322" s="112">
        <f t="shared" si="53"/>
        <v>0</v>
      </c>
      <c r="AF322" s="112">
        <f t="shared" si="54"/>
        <v>0</v>
      </c>
      <c r="AG322" s="112">
        <f t="shared" si="55"/>
        <v>0</v>
      </c>
      <c r="AH322" s="356">
        <f t="shared" si="56"/>
        <v>0</v>
      </c>
      <c r="AI322" s="112">
        <f t="shared" si="56"/>
        <v>0</v>
      </c>
      <c r="AJ322" s="112">
        <f t="shared" si="56"/>
        <v>0</v>
      </c>
      <c r="AK322" s="3"/>
      <c r="AL322" s="334"/>
      <c r="AM322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автомобилейочнаяКОГПОАУ "Техникум промышленности и народных промыслов"</v>
      </c>
      <c r="AN322" s="337">
        <v>55</v>
      </c>
      <c r="AO322" s="338" t="b">
        <f t="shared" si="58"/>
        <v>0</v>
      </c>
      <c r="AQ322" s="338" t="b">
        <f t="shared" si="59"/>
        <v>1</v>
      </c>
    </row>
    <row r="323" spans="1:43" ht="45" customHeight="1" x14ac:dyDescent="0.25">
      <c r="A323" s="353">
        <f t="shared" si="50"/>
        <v>310</v>
      </c>
      <c r="B323" s="230" t="s">
        <v>10</v>
      </c>
      <c r="C323" s="230" t="s">
        <v>15</v>
      </c>
      <c r="D323" s="230" t="s">
        <v>59</v>
      </c>
      <c r="E323" s="230" t="s">
        <v>16</v>
      </c>
      <c r="F323" s="230" t="s">
        <v>152</v>
      </c>
      <c r="G323" s="244">
        <v>9</v>
      </c>
      <c r="H323" s="244">
        <v>9</v>
      </c>
      <c r="I323" s="312">
        <v>0</v>
      </c>
      <c r="J323" s="335">
        <v>0</v>
      </c>
      <c r="K323" s="340">
        <v>0</v>
      </c>
      <c r="L323" s="314">
        <v>0</v>
      </c>
      <c r="M323" s="243">
        <f t="shared" si="51"/>
        <v>0</v>
      </c>
      <c r="N323" s="314">
        <v>5</v>
      </c>
      <c r="O323" s="249">
        <f t="shared" si="52"/>
        <v>5</v>
      </c>
      <c r="P323" s="249">
        <v>0</v>
      </c>
      <c r="Q323" s="249">
        <v>0</v>
      </c>
      <c r="R323" s="318"/>
      <c r="S323" s="115"/>
      <c r="T323" s="7">
        <f t="shared" si="49"/>
        <v>4.5</v>
      </c>
      <c r="U323" s="101">
        <f t="shared" si="60"/>
        <v>0.5</v>
      </c>
      <c r="V323" s="3"/>
      <c r="W323" s="7">
        <v>9</v>
      </c>
      <c r="X323" s="7">
        <v>9</v>
      </c>
      <c r="Y323" s="7">
        <v>0</v>
      </c>
      <c r="Z323" s="7">
        <v>0</v>
      </c>
      <c r="AA323" s="7">
        <v>5</v>
      </c>
      <c r="AB323" s="7">
        <v>0</v>
      </c>
      <c r="AC323" s="7">
        <v>0</v>
      </c>
      <c r="AD323" s="112">
        <f t="shared" si="53"/>
        <v>0</v>
      </c>
      <c r="AE323" s="112">
        <f t="shared" si="53"/>
        <v>0</v>
      </c>
      <c r="AF323" s="112">
        <f t="shared" si="54"/>
        <v>0</v>
      </c>
      <c r="AG323" s="112">
        <f t="shared" si="55"/>
        <v>0</v>
      </c>
      <c r="AH323" s="356">
        <f t="shared" si="56"/>
        <v>0</v>
      </c>
      <c r="AI323" s="112">
        <f t="shared" si="56"/>
        <v>0</v>
      </c>
      <c r="AJ323" s="112">
        <f t="shared" si="56"/>
        <v>0</v>
      </c>
      <c r="AK323" s="3"/>
      <c r="AL323" s="334"/>
      <c r="AM32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"Техникум промышленности и народных промыслов"</v>
      </c>
      <c r="AN323" s="337">
        <v>0</v>
      </c>
      <c r="AO323" s="338" t="b">
        <f t="shared" si="58"/>
        <v>0</v>
      </c>
      <c r="AQ323" s="338" t="b">
        <f t="shared" si="59"/>
        <v>1</v>
      </c>
    </row>
    <row r="324" spans="1:43" ht="45" customHeight="1" x14ac:dyDescent="0.25">
      <c r="A324" s="353">
        <f t="shared" si="50"/>
        <v>311</v>
      </c>
      <c r="B324" s="230" t="s">
        <v>10</v>
      </c>
      <c r="C324" s="230" t="s">
        <v>15</v>
      </c>
      <c r="D324" s="230" t="s">
        <v>59</v>
      </c>
      <c r="E324" s="230" t="s">
        <v>16</v>
      </c>
      <c r="F324" s="230" t="s">
        <v>125</v>
      </c>
      <c r="G324" s="244">
        <v>15</v>
      </c>
      <c r="H324" s="244">
        <v>15</v>
      </c>
      <c r="I324" s="312">
        <v>0</v>
      </c>
      <c r="J324" s="335">
        <v>0</v>
      </c>
      <c r="K324" s="340">
        <v>0</v>
      </c>
      <c r="L324" s="314">
        <v>0</v>
      </c>
      <c r="M324" s="243">
        <f t="shared" si="51"/>
        <v>0</v>
      </c>
      <c r="N324" s="314">
        <v>8</v>
      </c>
      <c r="O324" s="249">
        <f t="shared" si="52"/>
        <v>8</v>
      </c>
      <c r="P324" s="249">
        <v>8</v>
      </c>
      <c r="Q324" s="249">
        <v>8</v>
      </c>
      <c r="R324" s="318"/>
      <c r="S324" s="115"/>
      <c r="T324" s="7">
        <f t="shared" si="49"/>
        <v>7.5</v>
      </c>
      <c r="U324" s="101">
        <f t="shared" si="60"/>
        <v>0.5</v>
      </c>
      <c r="V324" s="3"/>
      <c r="W324" s="7">
        <v>15</v>
      </c>
      <c r="X324" s="7">
        <v>15</v>
      </c>
      <c r="Y324" s="7">
        <v>0</v>
      </c>
      <c r="Z324" s="7">
        <v>0</v>
      </c>
      <c r="AA324" s="7">
        <v>8</v>
      </c>
      <c r="AB324" s="7">
        <v>8</v>
      </c>
      <c r="AC324" s="7">
        <v>8</v>
      </c>
      <c r="AD324" s="112">
        <f t="shared" si="53"/>
        <v>0</v>
      </c>
      <c r="AE324" s="112">
        <f t="shared" si="53"/>
        <v>0</v>
      </c>
      <c r="AF324" s="112">
        <f t="shared" si="54"/>
        <v>0</v>
      </c>
      <c r="AG324" s="112">
        <f t="shared" si="55"/>
        <v>0</v>
      </c>
      <c r="AH324" s="356">
        <f t="shared" si="56"/>
        <v>0</v>
      </c>
      <c r="AI324" s="112">
        <f t="shared" si="56"/>
        <v>0</v>
      </c>
      <c r="AJ324" s="112">
        <f t="shared" si="56"/>
        <v>0</v>
      </c>
      <c r="AK324" s="3"/>
      <c r="AL324" s="334"/>
      <c r="AM324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питанияочнаяКОГПОБУ "Вятско-Полянский механический техникум"</v>
      </c>
      <c r="AN324" s="337">
        <v>0</v>
      </c>
      <c r="AO324" s="338" t="b">
        <f t="shared" si="58"/>
        <v>0</v>
      </c>
      <c r="AQ324" s="338" t="b">
        <f t="shared" si="59"/>
        <v>1</v>
      </c>
    </row>
    <row r="325" spans="1:43" ht="45" customHeight="1" x14ac:dyDescent="0.25">
      <c r="A325" s="353">
        <f t="shared" si="50"/>
        <v>312</v>
      </c>
      <c r="B325" s="230" t="s">
        <v>69</v>
      </c>
      <c r="C325" s="230" t="s">
        <v>15</v>
      </c>
      <c r="D325" s="230" t="s">
        <v>100</v>
      </c>
      <c r="E325" s="230" t="s">
        <v>16</v>
      </c>
      <c r="F325" s="230" t="s">
        <v>129</v>
      </c>
      <c r="G325" s="244">
        <v>42</v>
      </c>
      <c r="H325" s="244">
        <v>38</v>
      </c>
      <c r="I325" s="312">
        <v>50</v>
      </c>
      <c r="J325" s="335">
        <v>45</v>
      </c>
      <c r="K325" s="340">
        <v>45</v>
      </c>
      <c r="L325" s="314">
        <v>72</v>
      </c>
      <c r="M325" s="243">
        <f t="shared" si="51"/>
        <v>77</v>
      </c>
      <c r="N325" s="314">
        <v>51</v>
      </c>
      <c r="O325" s="249">
        <f t="shared" si="52"/>
        <v>51</v>
      </c>
      <c r="P325" s="249">
        <v>51</v>
      </c>
      <c r="Q325" s="249">
        <v>51</v>
      </c>
      <c r="R325" s="318"/>
      <c r="S325" s="115"/>
      <c r="T325" s="7">
        <f t="shared" si="49"/>
        <v>50.5</v>
      </c>
      <c r="U325" s="101">
        <f t="shared" si="60"/>
        <v>0.5</v>
      </c>
      <c r="V325" s="3"/>
      <c r="W325" s="7">
        <v>42</v>
      </c>
      <c r="X325" s="7">
        <v>38</v>
      </c>
      <c r="Y325" s="7">
        <v>50</v>
      </c>
      <c r="Z325" s="7">
        <v>72</v>
      </c>
      <c r="AA325" s="7">
        <v>51</v>
      </c>
      <c r="AB325" s="7">
        <v>51</v>
      </c>
      <c r="AC325" s="7">
        <v>51</v>
      </c>
      <c r="AD325" s="112">
        <f t="shared" si="53"/>
        <v>0</v>
      </c>
      <c r="AE325" s="112">
        <f t="shared" si="53"/>
        <v>0</v>
      </c>
      <c r="AF325" s="112">
        <f t="shared" si="54"/>
        <v>-5</v>
      </c>
      <c r="AG325" s="112">
        <f t="shared" si="55"/>
        <v>5</v>
      </c>
      <c r="AH325" s="356">
        <f t="shared" si="56"/>
        <v>0</v>
      </c>
      <c r="AI325" s="112">
        <f t="shared" si="56"/>
        <v>0</v>
      </c>
      <c r="AJ325" s="112">
        <f t="shared" si="56"/>
        <v>0</v>
      </c>
      <c r="AK325" s="3"/>
      <c r="AL325" s="334"/>
      <c r="AM325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образование43.01.09 Повар, кондитерочнаяКОГПОАУ "Куменский аграрно-технологический техникум"</v>
      </c>
      <c r="AN325" s="337">
        <v>45</v>
      </c>
      <c r="AO325" s="338" t="b">
        <f t="shared" si="58"/>
        <v>0</v>
      </c>
      <c r="AQ325" s="338" t="b">
        <f t="shared" si="59"/>
        <v>1</v>
      </c>
    </row>
    <row r="326" spans="1:43" ht="45" customHeight="1" x14ac:dyDescent="0.25">
      <c r="A326" s="353">
        <f t="shared" si="50"/>
        <v>313</v>
      </c>
      <c r="B326" s="230" t="s">
        <v>69</v>
      </c>
      <c r="C326" s="230" t="s">
        <v>15</v>
      </c>
      <c r="D326" s="230" t="s">
        <v>82</v>
      </c>
      <c r="E326" s="230" t="s">
        <v>16</v>
      </c>
      <c r="F326" s="230" t="s">
        <v>129</v>
      </c>
      <c r="G326" s="244">
        <v>12</v>
      </c>
      <c r="H326" s="244">
        <v>12</v>
      </c>
      <c r="I326" s="312">
        <v>2</v>
      </c>
      <c r="J326" s="335">
        <v>2</v>
      </c>
      <c r="K326" s="340">
        <v>2</v>
      </c>
      <c r="L326" s="314">
        <v>2</v>
      </c>
      <c r="M326" s="243">
        <f t="shared" si="51"/>
        <v>2</v>
      </c>
      <c r="N326" s="314">
        <v>7</v>
      </c>
      <c r="O326" s="249">
        <f t="shared" si="52"/>
        <v>7</v>
      </c>
      <c r="P326" s="249">
        <v>7</v>
      </c>
      <c r="Q326" s="249">
        <v>7</v>
      </c>
      <c r="R326" s="318"/>
      <c r="S326" s="115"/>
      <c r="T326" s="7">
        <f t="shared" si="49"/>
        <v>7</v>
      </c>
      <c r="U326" s="101">
        <f t="shared" si="60"/>
        <v>0</v>
      </c>
      <c r="V326" s="3"/>
      <c r="W326" s="7">
        <v>12</v>
      </c>
      <c r="X326" s="7">
        <v>12</v>
      </c>
      <c r="Y326" s="7">
        <v>2</v>
      </c>
      <c r="Z326" s="7">
        <v>2</v>
      </c>
      <c r="AA326" s="7">
        <v>7</v>
      </c>
      <c r="AB326" s="7">
        <v>7</v>
      </c>
      <c r="AC326" s="7">
        <v>7</v>
      </c>
      <c r="AD326" s="112">
        <f t="shared" si="53"/>
        <v>0</v>
      </c>
      <c r="AE326" s="112">
        <f t="shared" si="53"/>
        <v>0</v>
      </c>
      <c r="AF326" s="112">
        <f t="shared" si="54"/>
        <v>0</v>
      </c>
      <c r="AG326" s="112">
        <f t="shared" si="55"/>
        <v>0</v>
      </c>
      <c r="AH326" s="356">
        <f t="shared" si="56"/>
        <v>0</v>
      </c>
      <c r="AI326" s="112">
        <f t="shared" si="56"/>
        <v>0</v>
      </c>
      <c r="AJ326" s="112">
        <f t="shared" si="56"/>
        <v>0</v>
      </c>
      <c r="AK326" s="3"/>
      <c r="AL326" s="334"/>
      <c r="AM326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образование38.01.02 Продавец, контролер-кассирочнаяКОГПОАУ "Куменский аграрно-технологический техникум"</v>
      </c>
      <c r="AN326" s="337">
        <v>2</v>
      </c>
      <c r="AO326" s="338" t="b">
        <f t="shared" si="58"/>
        <v>0</v>
      </c>
      <c r="AQ326" s="338" t="b">
        <f t="shared" si="59"/>
        <v>1</v>
      </c>
    </row>
    <row r="327" spans="1:43" ht="45" customHeight="1" x14ac:dyDescent="0.25">
      <c r="A327" s="353">
        <f t="shared" si="50"/>
        <v>314</v>
      </c>
      <c r="B327" s="230" t="s">
        <v>69</v>
      </c>
      <c r="C327" s="230" t="s">
        <v>15</v>
      </c>
      <c r="D327" s="230" t="s">
        <v>64</v>
      </c>
      <c r="E327" s="230" t="s">
        <v>16</v>
      </c>
      <c r="F327" s="230" t="s">
        <v>129</v>
      </c>
      <c r="G327" s="244">
        <v>57</v>
      </c>
      <c r="H327" s="244">
        <v>54</v>
      </c>
      <c r="I327" s="312">
        <v>38</v>
      </c>
      <c r="J327" s="335">
        <v>36</v>
      </c>
      <c r="K327" s="340">
        <v>36</v>
      </c>
      <c r="L327" s="314">
        <v>42</v>
      </c>
      <c r="M327" s="243">
        <f t="shared" si="51"/>
        <v>44</v>
      </c>
      <c r="N327" s="314">
        <v>48</v>
      </c>
      <c r="O327" s="249">
        <f t="shared" si="52"/>
        <v>48</v>
      </c>
      <c r="P327" s="249">
        <v>48</v>
      </c>
      <c r="Q327" s="249">
        <v>48</v>
      </c>
      <c r="R327" s="318"/>
      <c r="S327" s="115"/>
      <c r="T327" s="7">
        <f t="shared" si="49"/>
        <v>47.75</v>
      </c>
      <c r="U327" s="101">
        <f t="shared" si="60"/>
        <v>0.25</v>
      </c>
      <c r="V327" s="3"/>
      <c r="W327" s="7">
        <v>57</v>
      </c>
      <c r="X327" s="7">
        <v>54</v>
      </c>
      <c r="Y327" s="7">
        <v>38</v>
      </c>
      <c r="Z327" s="7">
        <v>42</v>
      </c>
      <c r="AA327" s="7">
        <v>48</v>
      </c>
      <c r="AB327" s="7">
        <v>48</v>
      </c>
      <c r="AC327" s="7">
        <v>48</v>
      </c>
      <c r="AD327" s="112">
        <f t="shared" si="53"/>
        <v>0</v>
      </c>
      <c r="AE327" s="112">
        <f t="shared" si="53"/>
        <v>0</v>
      </c>
      <c r="AF327" s="112">
        <f t="shared" si="54"/>
        <v>-2</v>
      </c>
      <c r="AG327" s="112">
        <f t="shared" si="55"/>
        <v>2</v>
      </c>
      <c r="AH327" s="356">
        <f t="shared" si="56"/>
        <v>0</v>
      </c>
      <c r="AI327" s="112">
        <f t="shared" si="56"/>
        <v>0</v>
      </c>
      <c r="AJ327" s="112">
        <f t="shared" si="56"/>
        <v>0</v>
      </c>
      <c r="AK327" s="3"/>
      <c r="AL327" s="334"/>
      <c r="AM327" s="336" t="str">
        <f t="shared" si="57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образование23.01.17 Мастер по ремонту и обслуживанию автомобилейочнаяКОГПОАУ "Куменский аграрно-технологический техникум"</v>
      </c>
      <c r="AN327" s="337">
        <v>36</v>
      </c>
      <c r="AO327" s="338" t="b">
        <f t="shared" si="58"/>
        <v>0</v>
      </c>
      <c r="AQ327" s="338" t="b">
        <f t="shared" si="59"/>
        <v>1</v>
      </c>
    </row>
    <row r="328" spans="1:43" ht="45" customHeight="1" x14ac:dyDescent="0.25">
      <c r="A328" s="353">
        <f t="shared" si="50"/>
        <v>315</v>
      </c>
      <c r="B328" s="230" t="s">
        <v>10</v>
      </c>
      <c r="C328" s="230" t="s">
        <v>15</v>
      </c>
      <c r="D328" s="230" t="s">
        <v>101</v>
      </c>
      <c r="E328" s="230" t="s">
        <v>16</v>
      </c>
      <c r="F328" s="230" t="s">
        <v>129</v>
      </c>
      <c r="G328" s="244">
        <v>25</v>
      </c>
      <c r="H328" s="244">
        <v>25</v>
      </c>
      <c r="I328" s="312">
        <v>25</v>
      </c>
      <c r="J328" s="335">
        <v>25</v>
      </c>
      <c r="K328" s="340">
        <v>25</v>
      </c>
      <c r="L328" s="314">
        <v>26</v>
      </c>
      <c r="M328" s="243">
        <f t="shared" si="51"/>
        <v>26</v>
      </c>
      <c r="N328" s="314">
        <v>25</v>
      </c>
      <c r="O328" s="249">
        <f t="shared" si="52"/>
        <v>25</v>
      </c>
      <c r="P328" s="249">
        <v>25</v>
      </c>
      <c r="Q328" s="249">
        <v>25</v>
      </c>
      <c r="R328" s="318"/>
      <c r="S328" s="115"/>
      <c r="T328" s="7">
        <f t="shared" si="49"/>
        <v>25.25</v>
      </c>
      <c r="U328" s="101">
        <f t="shared" si="60"/>
        <v>-0.25</v>
      </c>
      <c r="V328" s="3"/>
      <c r="W328" s="7">
        <v>25</v>
      </c>
      <c r="X328" s="7">
        <v>25</v>
      </c>
      <c r="Y328" s="7">
        <v>25</v>
      </c>
      <c r="Z328" s="7">
        <v>26</v>
      </c>
      <c r="AA328" s="7">
        <v>25</v>
      </c>
      <c r="AB328" s="7">
        <v>25</v>
      </c>
      <c r="AC328" s="7">
        <v>25</v>
      </c>
      <c r="AD328" s="112">
        <f t="shared" si="53"/>
        <v>0</v>
      </c>
      <c r="AE328" s="112">
        <f t="shared" si="53"/>
        <v>0</v>
      </c>
      <c r="AF328" s="112">
        <f t="shared" si="54"/>
        <v>0</v>
      </c>
      <c r="AG328" s="112">
        <f t="shared" si="55"/>
        <v>0</v>
      </c>
      <c r="AH328" s="356">
        <f t="shared" si="56"/>
        <v>0</v>
      </c>
      <c r="AI328" s="112">
        <f t="shared" si="56"/>
        <v>0</v>
      </c>
      <c r="AJ328" s="112">
        <f t="shared" si="56"/>
        <v>0</v>
      </c>
      <c r="AK328" s="3"/>
      <c r="AL328" s="334"/>
      <c r="AM328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"Куменский аграрно-технологический техникум"</v>
      </c>
      <c r="AN328" s="337">
        <v>25</v>
      </c>
      <c r="AO328" s="338" t="b">
        <f t="shared" si="58"/>
        <v>0</v>
      </c>
      <c r="AQ328" s="338" t="b">
        <f t="shared" si="59"/>
        <v>1</v>
      </c>
    </row>
    <row r="329" spans="1:43" ht="45" customHeight="1" x14ac:dyDescent="0.25">
      <c r="A329" s="353">
        <f t="shared" si="50"/>
        <v>316</v>
      </c>
      <c r="B329" s="230" t="s">
        <v>10</v>
      </c>
      <c r="C329" s="230" t="s">
        <v>15</v>
      </c>
      <c r="D329" s="230" t="s">
        <v>703</v>
      </c>
      <c r="E329" s="230" t="s">
        <v>16</v>
      </c>
      <c r="F329" s="230" t="s">
        <v>129</v>
      </c>
      <c r="G329" s="244">
        <v>0</v>
      </c>
      <c r="H329" s="244">
        <v>0</v>
      </c>
      <c r="I329" s="312">
        <v>8</v>
      </c>
      <c r="J329" s="335">
        <v>8</v>
      </c>
      <c r="K329" s="340">
        <v>8</v>
      </c>
      <c r="L329" s="314">
        <v>25</v>
      </c>
      <c r="M329" s="243">
        <f t="shared" si="51"/>
        <v>25</v>
      </c>
      <c r="N329" s="314">
        <v>8</v>
      </c>
      <c r="O329" s="249">
        <f t="shared" si="52"/>
        <v>8</v>
      </c>
      <c r="P329" s="249">
        <v>8</v>
      </c>
      <c r="Q329" s="249">
        <v>8</v>
      </c>
      <c r="R329" s="318"/>
      <c r="S329" s="115"/>
      <c r="T329" s="7">
        <f t="shared" si="49"/>
        <v>8.25</v>
      </c>
      <c r="U329" s="101">
        <f t="shared" si="60"/>
        <v>-0.25</v>
      </c>
      <c r="V329" s="3"/>
      <c r="W329" s="7">
        <v>0</v>
      </c>
      <c r="X329" s="7">
        <v>0</v>
      </c>
      <c r="Y329" s="7">
        <v>8</v>
      </c>
      <c r="Z329" s="7">
        <v>25</v>
      </c>
      <c r="AA329" s="7">
        <v>8</v>
      </c>
      <c r="AB329" s="7">
        <v>8</v>
      </c>
      <c r="AC329" s="7">
        <v>8</v>
      </c>
      <c r="AD329" s="112">
        <f t="shared" si="53"/>
        <v>0</v>
      </c>
      <c r="AE329" s="112">
        <f t="shared" si="53"/>
        <v>0</v>
      </c>
      <c r="AF329" s="112">
        <f t="shared" si="54"/>
        <v>0</v>
      </c>
      <c r="AG329" s="112">
        <f t="shared" si="55"/>
        <v>0</v>
      </c>
      <c r="AH329" s="356">
        <f t="shared" si="56"/>
        <v>0</v>
      </c>
      <c r="AI329" s="112">
        <f t="shared" si="56"/>
        <v>0</v>
      </c>
      <c r="AJ329" s="112">
        <f t="shared" si="56"/>
        <v>0</v>
      </c>
      <c r="AK329" s="3"/>
      <c r="AL329" s="334"/>
      <c r="AM329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 очнаяКОГПОАУ "Куменский аграрно-технологический техникум"</v>
      </c>
      <c r="AN329" s="337">
        <v>8</v>
      </c>
      <c r="AO329" s="338" t="b">
        <f t="shared" si="58"/>
        <v>0</v>
      </c>
      <c r="AQ329" s="338" t="b">
        <f t="shared" si="59"/>
        <v>1</v>
      </c>
    </row>
    <row r="330" spans="1:43" ht="45" customHeight="1" x14ac:dyDescent="0.25">
      <c r="A330" s="353">
        <f t="shared" si="50"/>
        <v>317</v>
      </c>
      <c r="B330" s="230" t="s">
        <v>10</v>
      </c>
      <c r="C330" s="230" t="s">
        <v>11</v>
      </c>
      <c r="D330" s="230" t="s">
        <v>60</v>
      </c>
      <c r="E330" s="230" t="s">
        <v>13</v>
      </c>
      <c r="F330" s="230" t="s">
        <v>129</v>
      </c>
      <c r="G330" s="244">
        <v>20</v>
      </c>
      <c r="H330" s="244">
        <v>20</v>
      </c>
      <c r="I330" s="312">
        <v>20</v>
      </c>
      <c r="J330" s="335">
        <v>20</v>
      </c>
      <c r="K330" s="340">
        <v>20</v>
      </c>
      <c r="L330" s="314">
        <v>20</v>
      </c>
      <c r="M330" s="243">
        <f t="shared" si="51"/>
        <v>20</v>
      </c>
      <c r="N330" s="314">
        <v>20</v>
      </c>
      <c r="O330" s="249">
        <f t="shared" si="52"/>
        <v>20</v>
      </c>
      <c r="P330" s="249">
        <v>20</v>
      </c>
      <c r="Q330" s="249">
        <v>20</v>
      </c>
      <c r="R330" s="318"/>
      <c r="S330" s="115"/>
      <c r="T330" s="7">
        <f t="shared" si="49"/>
        <v>20</v>
      </c>
      <c r="U330" s="101">
        <f t="shared" si="60"/>
        <v>0</v>
      </c>
      <c r="V330" s="3"/>
      <c r="W330" s="7">
        <v>20</v>
      </c>
      <c r="X330" s="7">
        <v>20</v>
      </c>
      <c r="Y330" s="7">
        <v>20</v>
      </c>
      <c r="Z330" s="7">
        <v>20</v>
      </c>
      <c r="AA330" s="7">
        <v>20</v>
      </c>
      <c r="AB330" s="7">
        <v>20</v>
      </c>
      <c r="AC330" s="7">
        <v>20</v>
      </c>
      <c r="AD330" s="112">
        <f t="shared" si="53"/>
        <v>0</v>
      </c>
      <c r="AE330" s="112">
        <f t="shared" si="53"/>
        <v>0</v>
      </c>
      <c r="AF330" s="112">
        <f t="shared" si="54"/>
        <v>0</v>
      </c>
      <c r="AG330" s="112">
        <f t="shared" si="55"/>
        <v>0</v>
      </c>
      <c r="AH330" s="356">
        <f t="shared" si="56"/>
        <v>0</v>
      </c>
      <c r="AI330" s="112">
        <f t="shared" si="56"/>
        <v>0</v>
      </c>
      <c r="AJ330" s="112">
        <f t="shared" si="56"/>
        <v>0</v>
      </c>
      <c r="AK330" s="3"/>
      <c r="AL330" s="334"/>
      <c r="AM330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образование35.02.16 Эксплуатация и ремонт сельскохозяйственной техники и оборудованиязаочнаяКОГПОАУ "Куменский аграрно-технологический техникум"</v>
      </c>
      <c r="AN330" s="337">
        <v>20</v>
      </c>
      <c r="AO330" s="338" t="b">
        <f t="shared" si="58"/>
        <v>0</v>
      </c>
      <c r="AQ330" s="338" t="b">
        <f t="shared" si="59"/>
        <v>1</v>
      </c>
    </row>
    <row r="331" spans="1:43" ht="45" customHeight="1" x14ac:dyDescent="0.25">
      <c r="A331" s="353">
        <f t="shared" si="50"/>
        <v>318</v>
      </c>
      <c r="B331" s="230" t="s">
        <v>10</v>
      </c>
      <c r="C331" s="230" t="s">
        <v>15</v>
      </c>
      <c r="D331" s="230" t="s">
        <v>59</v>
      </c>
      <c r="E331" s="230" t="s">
        <v>16</v>
      </c>
      <c r="F331" s="230" t="s">
        <v>129</v>
      </c>
      <c r="G331" s="244">
        <v>19</v>
      </c>
      <c r="H331" s="244">
        <v>19</v>
      </c>
      <c r="I331" s="312">
        <v>0</v>
      </c>
      <c r="J331" s="335">
        <v>1</v>
      </c>
      <c r="K331" s="340">
        <v>1</v>
      </c>
      <c r="L331" s="314">
        <v>0</v>
      </c>
      <c r="M331" s="344">
        <v>0</v>
      </c>
      <c r="N331" s="314">
        <v>10</v>
      </c>
      <c r="O331" s="249">
        <f t="shared" si="52"/>
        <v>10</v>
      </c>
      <c r="P331" s="249">
        <v>10</v>
      </c>
      <c r="Q331" s="249">
        <v>10</v>
      </c>
      <c r="R331" s="318"/>
      <c r="S331" s="115"/>
      <c r="T331" s="7">
        <f t="shared" si="49"/>
        <v>9.75</v>
      </c>
      <c r="U331" s="101">
        <f t="shared" si="60"/>
        <v>0.25</v>
      </c>
      <c r="V331" s="3"/>
      <c r="W331" s="7">
        <v>19</v>
      </c>
      <c r="X331" s="7">
        <v>19</v>
      </c>
      <c r="Y331" s="7">
        <v>0</v>
      </c>
      <c r="Z331" s="7">
        <v>0</v>
      </c>
      <c r="AA331" s="7">
        <v>10</v>
      </c>
      <c r="AB331" s="7">
        <v>10</v>
      </c>
      <c r="AC331" s="7">
        <v>10</v>
      </c>
      <c r="AD331" s="112">
        <f t="shared" si="53"/>
        <v>0</v>
      </c>
      <c r="AE331" s="112">
        <f t="shared" si="53"/>
        <v>0</v>
      </c>
      <c r="AF331" s="112">
        <f t="shared" si="54"/>
        <v>1</v>
      </c>
      <c r="AG331" s="112">
        <f t="shared" si="55"/>
        <v>0</v>
      </c>
      <c r="AH331" s="356">
        <f t="shared" si="56"/>
        <v>0</v>
      </c>
      <c r="AI331" s="112">
        <f t="shared" si="56"/>
        <v>0</v>
      </c>
      <c r="AJ331" s="112">
        <f t="shared" si="56"/>
        <v>0</v>
      </c>
      <c r="AK331" s="3"/>
      <c r="AL331" s="334"/>
      <c r="AM331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питанияочнаяКОГПОАУ "Куменский аграрно-технологический техникум"</v>
      </c>
      <c r="AN331" s="337">
        <v>1</v>
      </c>
      <c r="AO331" s="338" t="b">
        <f t="shared" si="58"/>
        <v>0</v>
      </c>
      <c r="AQ331" s="338" t="b">
        <f t="shared" si="59"/>
        <v>1</v>
      </c>
    </row>
    <row r="332" spans="1:43" ht="45" customHeight="1" x14ac:dyDescent="0.25">
      <c r="A332" s="353">
        <f t="shared" si="50"/>
        <v>319</v>
      </c>
      <c r="B332" s="230" t="s">
        <v>10</v>
      </c>
      <c r="C332" s="230" t="s">
        <v>15</v>
      </c>
      <c r="D332" s="230" t="s">
        <v>51</v>
      </c>
      <c r="E332" s="230" t="s">
        <v>16</v>
      </c>
      <c r="F332" s="230" t="s">
        <v>691</v>
      </c>
      <c r="G332" s="244">
        <v>71</v>
      </c>
      <c r="H332" s="244">
        <v>68</v>
      </c>
      <c r="I332" s="312">
        <v>73</v>
      </c>
      <c r="J332" s="335">
        <v>75</v>
      </c>
      <c r="K332" s="340">
        <v>75</v>
      </c>
      <c r="L332" s="314">
        <v>88</v>
      </c>
      <c r="M332" s="243">
        <f t="shared" si="51"/>
        <v>86</v>
      </c>
      <c r="N332" s="314">
        <v>75</v>
      </c>
      <c r="O332" s="249">
        <f t="shared" si="52"/>
        <v>75</v>
      </c>
      <c r="P332" s="249">
        <v>75</v>
      </c>
      <c r="Q332" s="249">
        <v>75</v>
      </c>
      <c r="R332" s="318"/>
      <c r="S332" s="115"/>
      <c r="T332" s="7">
        <f t="shared" si="49"/>
        <v>75</v>
      </c>
      <c r="U332" s="101">
        <f t="shared" si="60"/>
        <v>0</v>
      </c>
      <c r="V332" s="3"/>
      <c r="W332" s="7">
        <v>71</v>
      </c>
      <c r="X332" s="7">
        <v>68</v>
      </c>
      <c r="Y332" s="7">
        <v>73</v>
      </c>
      <c r="Z332" s="7">
        <v>88</v>
      </c>
      <c r="AA332" s="7">
        <v>75</v>
      </c>
      <c r="AB332" s="7">
        <v>75</v>
      </c>
      <c r="AC332" s="7">
        <v>75</v>
      </c>
      <c r="AD332" s="112">
        <f t="shared" si="53"/>
        <v>0</v>
      </c>
      <c r="AE332" s="112">
        <f t="shared" si="53"/>
        <v>0</v>
      </c>
      <c r="AF332" s="112">
        <f t="shared" si="54"/>
        <v>2</v>
      </c>
      <c r="AG332" s="112">
        <f t="shared" si="55"/>
        <v>-2</v>
      </c>
      <c r="AH332" s="356">
        <f t="shared" si="56"/>
        <v>0</v>
      </c>
      <c r="AI332" s="112">
        <f t="shared" si="56"/>
        <v>0</v>
      </c>
      <c r="AJ332" s="112">
        <f t="shared" si="56"/>
        <v>0</v>
      </c>
      <c r="AK332" s="3"/>
      <c r="AL332" s="334"/>
      <c r="AM332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образование49.02.01 Физическая культураочнаяКОГПОБУ "Слободской колледж педагогики и социальных отношений"</v>
      </c>
      <c r="AN332" s="337">
        <v>75</v>
      </c>
      <c r="AO332" s="338" t="b">
        <f t="shared" si="58"/>
        <v>0</v>
      </c>
      <c r="AQ332" s="338" t="b">
        <f t="shared" si="59"/>
        <v>1</v>
      </c>
    </row>
    <row r="333" spans="1:43" ht="45" customHeight="1" x14ac:dyDescent="0.25">
      <c r="A333" s="353">
        <f t="shared" si="50"/>
        <v>320</v>
      </c>
      <c r="B333" s="230" t="s">
        <v>10</v>
      </c>
      <c r="C333" s="230" t="s">
        <v>11</v>
      </c>
      <c r="D333" s="230" t="s">
        <v>51</v>
      </c>
      <c r="E333" s="230" t="s">
        <v>13</v>
      </c>
      <c r="F333" s="230" t="s">
        <v>691</v>
      </c>
      <c r="G333" s="244">
        <v>0</v>
      </c>
      <c r="H333" s="244">
        <v>0</v>
      </c>
      <c r="I333" s="312">
        <v>5</v>
      </c>
      <c r="J333" s="335">
        <v>3</v>
      </c>
      <c r="K333" s="340">
        <v>3</v>
      </c>
      <c r="L333" s="314">
        <v>14</v>
      </c>
      <c r="M333" s="243">
        <f t="shared" si="51"/>
        <v>16</v>
      </c>
      <c r="N333" s="314">
        <v>5</v>
      </c>
      <c r="O333" s="249">
        <f t="shared" si="52"/>
        <v>5</v>
      </c>
      <c r="P333" s="249">
        <v>5</v>
      </c>
      <c r="Q333" s="249">
        <v>5</v>
      </c>
      <c r="R333" s="318"/>
      <c r="S333" s="115"/>
      <c r="T333" s="7">
        <f t="shared" si="49"/>
        <v>4.75</v>
      </c>
      <c r="U333" s="101">
        <f t="shared" si="60"/>
        <v>0.25</v>
      </c>
      <c r="V333" s="3"/>
      <c r="W333" s="7">
        <v>0</v>
      </c>
      <c r="X333" s="7">
        <v>0</v>
      </c>
      <c r="Y333" s="7">
        <v>5</v>
      </c>
      <c r="Z333" s="7">
        <v>14</v>
      </c>
      <c r="AA333" s="7">
        <v>5</v>
      </c>
      <c r="AB333" s="7">
        <v>5</v>
      </c>
      <c r="AC333" s="7">
        <v>5</v>
      </c>
      <c r="AD333" s="112">
        <f t="shared" si="53"/>
        <v>0</v>
      </c>
      <c r="AE333" s="112">
        <f t="shared" si="53"/>
        <v>0</v>
      </c>
      <c r="AF333" s="112">
        <f t="shared" si="54"/>
        <v>-2</v>
      </c>
      <c r="AG333" s="112">
        <f t="shared" si="55"/>
        <v>2</v>
      </c>
      <c r="AH333" s="356">
        <f t="shared" si="56"/>
        <v>0</v>
      </c>
      <c r="AI333" s="112">
        <f t="shared" si="56"/>
        <v>0</v>
      </c>
      <c r="AJ333" s="112">
        <f t="shared" si="56"/>
        <v>0</v>
      </c>
      <c r="AK333" s="3"/>
      <c r="AL333" s="334"/>
      <c r="AM333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образование49.02.01 Физическая культуразаочнаяКОГПОБУ "Слободской колледж педагогики и социальных отношений"</v>
      </c>
      <c r="AN333" s="337">
        <v>3</v>
      </c>
      <c r="AO333" s="338" t="b">
        <f t="shared" si="58"/>
        <v>0</v>
      </c>
      <c r="AQ333" s="338" t="b">
        <f t="shared" si="59"/>
        <v>1</v>
      </c>
    </row>
    <row r="334" spans="1:43" ht="45" customHeight="1" x14ac:dyDescent="0.25">
      <c r="A334" s="353">
        <f t="shared" si="50"/>
        <v>321</v>
      </c>
      <c r="B334" s="230" t="s">
        <v>10</v>
      </c>
      <c r="C334" s="230" t="s">
        <v>15</v>
      </c>
      <c r="D334" s="230" t="s">
        <v>28</v>
      </c>
      <c r="E334" s="230" t="s">
        <v>16</v>
      </c>
      <c r="F334" s="230" t="s">
        <v>691</v>
      </c>
      <c r="G334" s="244">
        <v>58</v>
      </c>
      <c r="H334" s="244">
        <v>57</v>
      </c>
      <c r="I334" s="312">
        <v>60</v>
      </c>
      <c r="J334" s="335">
        <v>62</v>
      </c>
      <c r="K334" s="340">
        <v>62</v>
      </c>
      <c r="L334" s="314">
        <v>78</v>
      </c>
      <c r="M334" s="243">
        <f t="shared" si="51"/>
        <v>76</v>
      </c>
      <c r="N334" s="314">
        <v>63</v>
      </c>
      <c r="O334" s="249">
        <f t="shared" si="52"/>
        <v>63</v>
      </c>
      <c r="P334" s="249">
        <v>63</v>
      </c>
      <c r="Q334" s="249">
        <v>63</v>
      </c>
      <c r="R334" s="318"/>
      <c r="S334" s="115"/>
      <c r="T334" s="7">
        <f t="shared" ref="T334:T397" si="61">(G334+H334+K334+M334)/4</f>
        <v>63.25</v>
      </c>
      <c r="U334" s="101">
        <f t="shared" si="60"/>
        <v>-0.25</v>
      </c>
      <c r="V334" s="3"/>
      <c r="W334" s="7">
        <v>58</v>
      </c>
      <c r="X334" s="7">
        <v>57</v>
      </c>
      <c r="Y334" s="7">
        <v>60</v>
      </c>
      <c r="Z334" s="7">
        <v>78</v>
      </c>
      <c r="AA334" s="7">
        <v>63</v>
      </c>
      <c r="AB334" s="7">
        <v>63</v>
      </c>
      <c r="AC334" s="7">
        <v>63</v>
      </c>
      <c r="AD334" s="112">
        <f t="shared" si="53"/>
        <v>0</v>
      </c>
      <c r="AE334" s="112">
        <f t="shared" si="53"/>
        <v>0</v>
      </c>
      <c r="AF334" s="112">
        <f t="shared" si="54"/>
        <v>2</v>
      </c>
      <c r="AG334" s="112">
        <f t="shared" si="55"/>
        <v>-2</v>
      </c>
      <c r="AH334" s="356">
        <f t="shared" si="56"/>
        <v>0</v>
      </c>
      <c r="AI334" s="112">
        <f t="shared" si="56"/>
        <v>0</v>
      </c>
      <c r="AJ334" s="112">
        <f t="shared" si="56"/>
        <v>0</v>
      </c>
      <c r="AK334" s="3"/>
      <c r="AL334" s="334"/>
      <c r="AM334" s="336" t="str">
        <f t="shared" si="57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образование44.02.02 Преподавание в начальных классахочнаяКОГПОБУ "Слободской колледж педагогики и социальных отношений"</v>
      </c>
      <c r="AN334" s="337">
        <v>62</v>
      </c>
      <c r="AO334" s="338" t="b">
        <f t="shared" si="58"/>
        <v>0</v>
      </c>
      <c r="AQ334" s="338" t="b">
        <f t="shared" si="59"/>
        <v>1</v>
      </c>
    </row>
    <row r="335" spans="1:43" ht="45" customHeight="1" x14ac:dyDescent="0.25">
      <c r="A335" s="353">
        <f t="shared" ref="A335:A398" si="62">ROW(A335)-13</f>
        <v>322</v>
      </c>
      <c r="B335" s="230" t="s">
        <v>10</v>
      </c>
      <c r="C335" s="230" t="s">
        <v>11</v>
      </c>
      <c r="D335" s="230" t="s">
        <v>104</v>
      </c>
      <c r="E335" s="230" t="s">
        <v>13</v>
      </c>
      <c r="F335" s="230" t="s">
        <v>691</v>
      </c>
      <c r="G335" s="244">
        <v>26</v>
      </c>
      <c r="H335" s="244">
        <v>24</v>
      </c>
      <c r="I335" s="312">
        <v>22</v>
      </c>
      <c r="J335" s="335">
        <v>23</v>
      </c>
      <c r="K335" s="340">
        <v>23</v>
      </c>
      <c r="L335" s="314">
        <v>20</v>
      </c>
      <c r="M335" s="243">
        <f t="shared" ref="M335:M398" si="63">ROUND((G335+H335+I335+L335)-(G335+H335+K335),1)</f>
        <v>19</v>
      </c>
      <c r="N335" s="314">
        <v>23</v>
      </c>
      <c r="O335" s="249">
        <f>ROUND((G335+H335+K335+M335)/4,0)</f>
        <v>23</v>
      </c>
      <c r="P335" s="249">
        <v>23</v>
      </c>
      <c r="Q335" s="249">
        <v>23</v>
      </c>
      <c r="R335" s="318"/>
      <c r="S335" s="115"/>
      <c r="T335" s="7">
        <f t="shared" si="61"/>
        <v>23</v>
      </c>
      <c r="U335" s="101">
        <f t="shared" si="60"/>
        <v>0</v>
      </c>
      <c r="V335" s="3"/>
      <c r="W335" s="7">
        <v>26</v>
      </c>
      <c r="X335" s="7">
        <v>24</v>
      </c>
      <c r="Y335" s="7">
        <v>22</v>
      </c>
      <c r="Z335" s="7">
        <v>20</v>
      </c>
      <c r="AA335" s="7">
        <v>23</v>
      </c>
      <c r="AB335" s="7">
        <v>23</v>
      </c>
      <c r="AC335" s="7">
        <v>23</v>
      </c>
      <c r="AD335" s="112">
        <f t="shared" ref="AD335:AE398" si="64">G335-W335</f>
        <v>0</v>
      </c>
      <c r="AE335" s="112">
        <f t="shared" si="64"/>
        <v>0</v>
      </c>
      <c r="AF335" s="112">
        <f t="shared" ref="AF335:AF398" si="65">K335-Y335</f>
        <v>1</v>
      </c>
      <c r="AG335" s="112">
        <f t="shared" ref="AG335:AG398" si="66">M335-Z335</f>
        <v>-1</v>
      </c>
      <c r="AH335" s="356">
        <f t="shared" ref="AH335:AJ398" si="67">O335-AA335</f>
        <v>0</v>
      </c>
      <c r="AI335" s="112">
        <f t="shared" si="67"/>
        <v>0</v>
      </c>
      <c r="AJ335" s="112">
        <f t="shared" si="67"/>
        <v>0</v>
      </c>
      <c r="AK335" s="3"/>
      <c r="AL335" s="334"/>
      <c r="AM335" s="336" t="str">
        <f t="shared" ref="AM335:AM398" si="68">CONCATENATE(B335,C335,D335,E335,F335)</f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образование44.02.04 Специальное дошкольное образованиезаочнаяКОГПОБУ "Слободской колледж педагогики и социальных отношений"</v>
      </c>
      <c r="AN335" s="337">
        <v>23</v>
      </c>
      <c r="AO335" s="338" t="b">
        <f t="shared" ref="AO335:AO398" si="69">AL335=AM335</f>
        <v>0</v>
      </c>
      <c r="AQ335" s="338" t="b">
        <f t="shared" ref="AQ335:AQ398" si="70">AN335=J335</f>
        <v>1</v>
      </c>
    </row>
    <row r="336" spans="1:43" ht="45" customHeight="1" x14ac:dyDescent="0.25">
      <c r="A336" s="353">
        <f t="shared" si="62"/>
        <v>323</v>
      </c>
      <c r="B336" s="230" t="s">
        <v>10</v>
      </c>
      <c r="C336" s="230" t="s">
        <v>15</v>
      </c>
      <c r="D336" s="230" t="s">
        <v>104</v>
      </c>
      <c r="E336" s="230" t="s">
        <v>16</v>
      </c>
      <c r="F336" s="230" t="s">
        <v>691</v>
      </c>
      <c r="G336" s="244">
        <v>48</v>
      </c>
      <c r="H336" s="244">
        <v>47</v>
      </c>
      <c r="I336" s="312">
        <v>37</v>
      </c>
      <c r="J336" s="335">
        <v>28</v>
      </c>
      <c r="K336" s="340">
        <v>28</v>
      </c>
      <c r="L336" s="314">
        <v>53</v>
      </c>
      <c r="M336" s="243">
        <f t="shared" si="63"/>
        <v>62</v>
      </c>
      <c r="N336" s="314">
        <v>46</v>
      </c>
      <c r="O336" s="249">
        <f>ROUND((G336+H336+K336+M336)/4,0)</f>
        <v>46</v>
      </c>
      <c r="P336" s="249">
        <v>46</v>
      </c>
      <c r="Q336" s="249">
        <v>46</v>
      </c>
      <c r="R336" s="318"/>
      <c r="S336" s="115"/>
      <c r="T336" s="7">
        <f t="shared" si="61"/>
        <v>46.25</v>
      </c>
      <c r="U336" s="101">
        <f t="shared" si="60"/>
        <v>-0.25</v>
      </c>
      <c r="V336" s="3"/>
      <c r="W336" s="7">
        <v>48</v>
      </c>
      <c r="X336" s="7">
        <v>47</v>
      </c>
      <c r="Y336" s="7">
        <v>37</v>
      </c>
      <c r="Z336" s="7">
        <v>53</v>
      </c>
      <c r="AA336" s="7">
        <v>46</v>
      </c>
      <c r="AB336" s="7">
        <v>46</v>
      </c>
      <c r="AC336" s="7">
        <v>46</v>
      </c>
      <c r="AD336" s="112">
        <f t="shared" si="64"/>
        <v>0</v>
      </c>
      <c r="AE336" s="112">
        <f t="shared" si="64"/>
        <v>0</v>
      </c>
      <c r="AF336" s="112">
        <f t="shared" si="65"/>
        <v>-9</v>
      </c>
      <c r="AG336" s="112">
        <f t="shared" si="66"/>
        <v>9</v>
      </c>
      <c r="AH336" s="356">
        <f t="shared" si="67"/>
        <v>0</v>
      </c>
      <c r="AI336" s="112">
        <f t="shared" si="67"/>
        <v>0</v>
      </c>
      <c r="AJ336" s="112">
        <f t="shared" si="67"/>
        <v>0</v>
      </c>
      <c r="AK336" s="3"/>
      <c r="AL336" s="334"/>
      <c r="AM33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образование44.02.04 Специальное дошкольное образованиеочнаяКОГПОБУ "Слободской колледж педагогики и социальных отношений"</v>
      </c>
      <c r="AN336" s="337">
        <v>28</v>
      </c>
      <c r="AO336" s="338" t="b">
        <f t="shared" si="69"/>
        <v>0</v>
      </c>
      <c r="AQ336" s="338" t="b">
        <f t="shared" si="70"/>
        <v>1</v>
      </c>
    </row>
    <row r="337" spans="1:43" ht="56.25" customHeight="1" x14ac:dyDescent="0.25">
      <c r="A337" s="353">
        <f t="shared" si="62"/>
        <v>324</v>
      </c>
      <c r="B337" s="230" t="s">
        <v>10</v>
      </c>
      <c r="C337" s="230" t="s">
        <v>15</v>
      </c>
      <c r="D337" s="230" t="s">
        <v>35</v>
      </c>
      <c r="E337" s="230" t="s">
        <v>16</v>
      </c>
      <c r="F337" s="230" t="s">
        <v>691</v>
      </c>
      <c r="G337" s="244">
        <v>27</v>
      </c>
      <c r="H337" s="244">
        <v>27</v>
      </c>
      <c r="I337" s="312">
        <v>22</v>
      </c>
      <c r="J337" s="335">
        <v>15</v>
      </c>
      <c r="K337" s="340">
        <v>15</v>
      </c>
      <c r="L337" s="314">
        <v>38</v>
      </c>
      <c r="M337" s="243">
        <f t="shared" si="63"/>
        <v>45</v>
      </c>
      <c r="N337" s="314">
        <v>29</v>
      </c>
      <c r="O337" s="249">
        <f>ROUND((G337+H337+K337+M337)/4,0)</f>
        <v>29</v>
      </c>
      <c r="P337" s="249">
        <v>29</v>
      </c>
      <c r="Q337" s="249">
        <v>29</v>
      </c>
      <c r="R337" s="318"/>
      <c r="S337" s="115"/>
      <c r="T337" s="7">
        <f t="shared" si="61"/>
        <v>28.5</v>
      </c>
      <c r="U337" s="101">
        <f t="shared" si="60"/>
        <v>0.5</v>
      </c>
      <c r="V337" s="3"/>
      <c r="W337" s="7">
        <v>27</v>
      </c>
      <c r="X337" s="7">
        <v>27</v>
      </c>
      <c r="Y337" s="7">
        <v>22</v>
      </c>
      <c r="Z337" s="7">
        <v>38</v>
      </c>
      <c r="AA337" s="7">
        <v>29</v>
      </c>
      <c r="AB337" s="7">
        <v>29</v>
      </c>
      <c r="AC337" s="7">
        <v>29</v>
      </c>
      <c r="AD337" s="112">
        <f t="shared" si="64"/>
        <v>0</v>
      </c>
      <c r="AE337" s="112">
        <f t="shared" si="64"/>
        <v>0</v>
      </c>
      <c r="AF337" s="112">
        <f t="shared" si="65"/>
        <v>-7</v>
      </c>
      <c r="AG337" s="112">
        <f t="shared" si="66"/>
        <v>7</v>
      </c>
      <c r="AH337" s="356">
        <f t="shared" si="67"/>
        <v>0</v>
      </c>
      <c r="AI337" s="112">
        <f t="shared" si="67"/>
        <v>0</v>
      </c>
      <c r="AJ337" s="112">
        <f t="shared" si="67"/>
        <v>0</v>
      </c>
      <c r="AK337" s="3"/>
      <c r="AL337" s="334"/>
      <c r="AM337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образование44.02.03 Педагогика дополнительного образованияочнаяКОГПОБУ "Слободской колледж педагогики и социальных отношений"</v>
      </c>
      <c r="AN337" s="337">
        <v>15</v>
      </c>
      <c r="AO337" s="338" t="b">
        <f t="shared" si="69"/>
        <v>0</v>
      </c>
      <c r="AQ337" s="338" t="b">
        <f t="shared" si="70"/>
        <v>1</v>
      </c>
    </row>
    <row r="338" spans="1:43" ht="56.25" customHeight="1" x14ac:dyDescent="0.25">
      <c r="A338" s="353">
        <f t="shared" si="62"/>
        <v>325</v>
      </c>
      <c r="B338" s="230" t="s">
        <v>10</v>
      </c>
      <c r="C338" s="230" t="s">
        <v>11</v>
      </c>
      <c r="D338" s="230" t="s">
        <v>105</v>
      </c>
      <c r="E338" s="230" t="s">
        <v>16</v>
      </c>
      <c r="F338" s="230" t="s">
        <v>134</v>
      </c>
      <c r="G338" s="244">
        <v>41</v>
      </c>
      <c r="H338" s="244">
        <v>41</v>
      </c>
      <c r="I338" s="312">
        <v>20</v>
      </c>
      <c r="J338" s="335">
        <v>23</v>
      </c>
      <c r="K338" s="340">
        <v>23</v>
      </c>
      <c r="L338" s="314">
        <v>12</v>
      </c>
      <c r="M338" s="243">
        <f t="shared" si="63"/>
        <v>9</v>
      </c>
      <c r="N338" s="316">
        <v>28</v>
      </c>
      <c r="O338" s="249">
        <f>ROUND((G338+H338+K338+M338)/4,0)</f>
        <v>29</v>
      </c>
      <c r="P338" s="249">
        <v>10</v>
      </c>
      <c r="Q338" s="249">
        <v>0</v>
      </c>
      <c r="R338" s="318"/>
      <c r="S338" s="115"/>
      <c r="T338" s="7">
        <f t="shared" si="61"/>
        <v>28.5</v>
      </c>
      <c r="U338" s="101">
        <f t="shared" si="60"/>
        <v>0.5</v>
      </c>
      <c r="V338" s="3"/>
      <c r="W338" s="7">
        <v>41</v>
      </c>
      <c r="X338" s="7">
        <v>41</v>
      </c>
      <c r="Y338" s="7">
        <v>20</v>
      </c>
      <c r="Z338" s="7">
        <v>12</v>
      </c>
      <c r="AA338" s="113">
        <v>28</v>
      </c>
      <c r="AB338" s="7">
        <v>10</v>
      </c>
      <c r="AC338" s="7">
        <v>0</v>
      </c>
      <c r="AD338" s="112">
        <f t="shared" si="64"/>
        <v>0</v>
      </c>
      <c r="AE338" s="112">
        <f t="shared" si="64"/>
        <v>0</v>
      </c>
      <c r="AF338" s="112">
        <f t="shared" si="65"/>
        <v>3</v>
      </c>
      <c r="AG338" s="112">
        <f t="shared" si="66"/>
        <v>-3</v>
      </c>
      <c r="AH338" s="356">
        <f t="shared" si="67"/>
        <v>1</v>
      </c>
      <c r="AI338" s="112">
        <f t="shared" si="67"/>
        <v>0</v>
      </c>
      <c r="AJ338" s="112">
        <f t="shared" si="67"/>
        <v>0</v>
      </c>
      <c r="AK338" s="3"/>
      <c r="AL338" s="334"/>
      <c r="AM33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образование43.02.10 ТуризмочнаяКОГПОБУ "Кировский технологический колледж"</v>
      </c>
      <c r="AN338" s="337">
        <v>23</v>
      </c>
      <c r="AO338" s="338" t="b">
        <f t="shared" si="69"/>
        <v>0</v>
      </c>
      <c r="AQ338" s="338" t="b">
        <f t="shared" si="70"/>
        <v>1</v>
      </c>
    </row>
    <row r="339" spans="1:43" ht="56.25" customHeight="1" x14ac:dyDescent="0.25">
      <c r="A339" s="353">
        <f t="shared" si="62"/>
        <v>326</v>
      </c>
      <c r="B339" s="230" t="s">
        <v>69</v>
      </c>
      <c r="C339" s="230" t="s">
        <v>15</v>
      </c>
      <c r="D339" s="230" t="s">
        <v>103</v>
      </c>
      <c r="E339" s="230" t="s">
        <v>16</v>
      </c>
      <c r="F339" s="230" t="s">
        <v>125</v>
      </c>
      <c r="G339" s="244">
        <v>45</v>
      </c>
      <c r="H339" s="244">
        <v>46</v>
      </c>
      <c r="I339" s="312">
        <v>28</v>
      </c>
      <c r="J339" s="335">
        <v>25</v>
      </c>
      <c r="K339" s="340">
        <v>25</v>
      </c>
      <c r="L339" s="314">
        <v>43</v>
      </c>
      <c r="M339" s="243">
        <f t="shared" si="63"/>
        <v>46</v>
      </c>
      <c r="N339" s="314">
        <v>41</v>
      </c>
      <c r="O339" s="249">
        <f t="shared" ref="O339:O402" si="71">ROUND((G339+H339+K339+M339)/4,0)</f>
        <v>41</v>
      </c>
      <c r="P339" s="249">
        <v>41</v>
      </c>
      <c r="Q339" s="249">
        <v>41</v>
      </c>
      <c r="R339" s="318"/>
      <c r="S339" s="115"/>
      <c r="T339" s="7">
        <f t="shared" si="61"/>
        <v>40.5</v>
      </c>
      <c r="U339" s="101">
        <f t="shared" si="60"/>
        <v>0.5</v>
      </c>
      <c r="V339" s="3"/>
      <c r="W339" s="7">
        <v>45</v>
      </c>
      <c r="X339" s="7">
        <v>46</v>
      </c>
      <c r="Y339" s="7">
        <v>28</v>
      </c>
      <c r="Z339" s="7">
        <v>43</v>
      </c>
      <c r="AA339" s="7">
        <v>41</v>
      </c>
      <c r="AB339" s="7">
        <v>41</v>
      </c>
      <c r="AC339" s="7">
        <v>41</v>
      </c>
      <c r="AD339" s="112">
        <f t="shared" si="64"/>
        <v>0</v>
      </c>
      <c r="AE339" s="112">
        <f t="shared" si="64"/>
        <v>0</v>
      </c>
      <c r="AF339" s="112">
        <f t="shared" si="65"/>
        <v>-3</v>
      </c>
      <c r="AG339" s="112">
        <f t="shared" si="66"/>
        <v>3</v>
      </c>
      <c r="AH339" s="356">
        <f t="shared" si="67"/>
        <v>0</v>
      </c>
      <c r="AI339" s="112">
        <f t="shared" si="67"/>
        <v>0</v>
      </c>
      <c r="AJ339" s="112">
        <f t="shared" si="67"/>
        <v>0</v>
      </c>
      <c r="AK339" s="3"/>
      <c r="AL339" s="334"/>
      <c r="AM339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образование15.01.32 Оператор станков с программным управлениемочнаяКОГПОБУ "Вятско-Полянский механический техникум"</v>
      </c>
      <c r="AN339" s="337">
        <v>25</v>
      </c>
      <c r="AO339" s="338" t="b">
        <f t="shared" si="69"/>
        <v>0</v>
      </c>
      <c r="AQ339" s="338" t="b">
        <f t="shared" si="70"/>
        <v>1</v>
      </c>
    </row>
    <row r="340" spans="1:43" ht="45" customHeight="1" x14ac:dyDescent="0.25">
      <c r="A340" s="353">
        <f t="shared" si="62"/>
        <v>327</v>
      </c>
      <c r="B340" s="230" t="s">
        <v>10</v>
      </c>
      <c r="C340" s="230" t="s">
        <v>15</v>
      </c>
      <c r="D340" s="230" t="s">
        <v>14</v>
      </c>
      <c r="E340" s="230" t="s">
        <v>16</v>
      </c>
      <c r="F340" s="230" t="s">
        <v>125</v>
      </c>
      <c r="G340" s="244">
        <v>98</v>
      </c>
      <c r="H340" s="244">
        <v>98</v>
      </c>
      <c r="I340" s="312">
        <v>83</v>
      </c>
      <c r="J340" s="335">
        <v>80</v>
      </c>
      <c r="K340" s="340">
        <v>80</v>
      </c>
      <c r="L340" s="314">
        <v>99</v>
      </c>
      <c r="M340" s="243">
        <f t="shared" si="63"/>
        <v>102</v>
      </c>
      <c r="N340" s="314">
        <v>95</v>
      </c>
      <c r="O340" s="249">
        <f t="shared" si="71"/>
        <v>95</v>
      </c>
      <c r="P340" s="249">
        <v>95</v>
      </c>
      <c r="Q340" s="249">
        <v>95</v>
      </c>
      <c r="R340" s="318"/>
      <c r="S340" s="115"/>
      <c r="T340" s="7">
        <f t="shared" si="61"/>
        <v>94.5</v>
      </c>
      <c r="U340" s="101">
        <f t="shared" si="60"/>
        <v>0.5</v>
      </c>
      <c r="V340" s="3"/>
      <c r="W340" s="7">
        <v>98</v>
      </c>
      <c r="X340" s="7">
        <v>98</v>
      </c>
      <c r="Y340" s="7">
        <v>83</v>
      </c>
      <c r="Z340" s="7">
        <v>99</v>
      </c>
      <c r="AA340" s="7">
        <v>95</v>
      </c>
      <c r="AB340" s="7">
        <v>95</v>
      </c>
      <c r="AC340" s="7">
        <v>95</v>
      </c>
      <c r="AD340" s="112">
        <f t="shared" si="64"/>
        <v>0</v>
      </c>
      <c r="AE340" s="112">
        <f t="shared" si="64"/>
        <v>0</v>
      </c>
      <c r="AF340" s="112">
        <f t="shared" si="65"/>
        <v>-3</v>
      </c>
      <c r="AG340" s="112">
        <f t="shared" si="66"/>
        <v>3</v>
      </c>
      <c r="AH340" s="356">
        <f t="shared" si="67"/>
        <v>0</v>
      </c>
      <c r="AI340" s="112">
        <f t="shared" si="67"/>
        <v>0</v>
      </c>
      <c r="AJ340" s="112">
        <f t="shared" si="67"/>
        <v>0</v>
      </c>
      <c r="AK340" s="3"/>
      <c r="AL340" s="334"/>
      <c r="AM340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"Вятско-Полянский механический техникум"</v>
      </c>
      <c r="AN340" s="337">
        <v>80</v>
      </c>
      <c r="AO340" s="338" t="b">
        <f t="shared" si="69"/>
        <v>0</v>
      </c>
      <c r="AQ340" s="338" t="b">
        <f t="shared" si="70"/>
        <v>1</v>
      </c>
    </row>
    <row r="341" spans="1:43" ht="45" customHeight="1" x14ac:dyDescent="0.25">
      <c r="A341" s="353">
        <f t="shared" si="62"/>
        <v>328</v>
      </c>
      <c r="B341" s="230" t="s">
        <v>10</v>
      </c>
      <c r="C341" s="230" t="s">
        <v>15</v>
      </c>
      <c r="D341" s="230" t="s">
        <v>63</v>
      </c>
      <c r="E341" s="230" t="s">
        <v>16</v>
      </c>
      <c r="F341" s="230" t="s">
        <v>125</v>
      </c>
      <c r="G341" s="244">
        <v>105</v>
      </c>
      <c r="H341" s="244">
        <v>105</v>
      </c>
      <c r="I341" s="312">
        <v>86</v>
      </c>
      <c r="J341" s="335">
        <v>85</v>
      </c>
      <c r="K341" s="340">
        <v>85</v>
      </c>
      <c r="L341" s="314">
        <v>103</v>
      </c>
      <c r="M341" s="243">
        <f t="shared" si="63"/>
        <v>104</v>
      </c>
      <c r="N341" s="314">
        <v>100</v>
      </c>
      <c r="O341" s="249">
        <f t="shared" si="71"/>
        <v>100</v>
      </c>
      <c r="P341" s="249">
        <v>100</v>
      </c>
      <c r="Q341" s="249">
        <v>100</v>
      </c>
      <c r="R341" s="318"/>
      <c r="S341" s="115"/>
      <c r="T341" s="7">
        <f t="shared" si="61"/>
        <v>99.75</v>
      </c>
      <c r="U341" s="101">
        <f t="shared" si="60"/>
        <v>0.25</v>
      </c>
      <c r="V341" s="3"/>
      <c r="W341" s="7">
        <v>105</v>
      </c>
      <c r="X341" s="7">
        <v>105</v>
      </c>
      <c r="Y341" s="7">
        <v>86</v>
      </c>
      <c r="Z341" s="7">
        <v>103</v>
      </c>
      <c r="AA341" s="7">
        <v>100</v>
      </c>
      <c r="AB341" s="7">
        <v>100</v>
      </c>
      <c r="AC341" s="7">
        <v>100</v>
      </c>
      <c r="AD341" s="112">
        <f t="shared" si="64"/>
        <v>0</v>
      </c>
      <c r="AE341" s="112">
        <f t="shared" si="64"/>
        <v>0</v>
      </c>
      <c r="AF341" s="112">
        <f t="shared" si="65"/>
        <v>-1</v>
      </c>
      <c r="AG341" s="112">
        <f t="shared" si="66"/>
        <v>1</v>
      </c>
      <c r="AH341" s="356">
        <f t="shared" si="67"/>
        <v>0</v>
      </c>
      <c r="AI341" s="112">
        <f t="shared" si="67"/>
        <v>0</v>
      </c>
      <c r="AJ341" s="112">
        <f t="shared" si="67"/>
        <v>0</v>
      </c>
      <c r="AK341" s="3"/>
      <c r="AL341" s="334"/>
      <c r="AM341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программированиеочнаяКОГПОБУ "Вятско-Полянский механический техникум"</v>
      </c>
      <c r="AN341" s="337">
        <v>85</v>
      </c>
      <c r="AO341" s="338" t="b">
        <f t="shared" si="69"/>
        <v>0</v>
      </c>
      <c r="AQ341" s="338" t="b">
        <f t="shared" si="70"/>
        <v>1</v>
      </c>
    </row>
    <row r="342" spans="1:43" ht="45" customHeight="1" x14ac:dyDescent="0.25">
      <c r="A342" s="353">
        <f t="shared" si="62"/>
        <v>329</v>
      </c>
      <c r="B342" s="230" t="s">
        <v>10</v>
      </c>
      <c r="C342" s="230" t="s">
        <v>15</v>
      </c>
      <c r="D342" s="230" t="s">
        <v>79</v>
      </c>
      <c r="E342" s="230" t="s">
        <v>16</v>
      </c>
      <c r="F342" s="230" t="s">
        <v>145</v>
      </c>
      <c r="G342" s="244">
        <v>96</v>
      </c>
      <c r="H342" s="244">
        <v>94</v>
      </c>
      <c r="I342" s="312">
        <v>76</v>
      </c>
      <c r="J342" s="335">
        <v>76</v>
      </c>
      <c r="K342" s="340">
        <v>76</v>
      </c>
      <c r="L342" s="314">
        <v>89</v>
      </c>
      <c r="M342" s="243">
        <f t="shared" si="63"/>
        <v>89</v>
      </c>
      <c r="N342" s="314">
        <v>89</v>
      </c>
      <c r="O342" s="249">
        <f t="shared" si="71"/>
        <v>89</v>
      </c>
      <c r="P342" s="249">
        <v>89</v>
      </c>
      <c r="Q342" s="249">
        <v>89</v>
      </c>
      <c r="R342" s="318"/>
      <c r="S342" s="115"/>
      <c r="T342" s="7">
        <f t="shared" si="61"/>
        <v>88.75</v>
      </c>
      <c r="U342" s="101">
        <f t="shared" si="60"/>
        <v>0.25</v>
      </c>
      <c r="V342" s="3"/>
      <c r="W342" s="7">
        <v>96</v>
      </c>
      <c r="X342" s="7">
        <v>94</v>
      </c>
      <c r="Y342" s="7">
        <v>76</v>
      </c>
      <c r="Z342" s="7">
        <v>89</v>
      </c>
      <c r="AA342" s="7">
        <v>89</v>
      </c>
      <c r="AB342" s="7">
        <v>89</v>
      </c>
      <c r="AC342" s="7">
        <v>89</v>
      </c>
      <c r="AD342" s="112">
        <f t="shared" si="64"/>
        <v>0</v>
      </c>
      <c r="AE342" s="112">
        <f t="shared" si="64"/>
        <v>0</v>
      </c>
      <c r="AF342" s="112">
        <f t="shared" si="65"/>
        <v>0</v>
      </c>
      <c r="AG342" s="112">
        <f t="shared" si="66"/>
        <v>0</v>
      </c>
      <c r="AH342" s="356">
        <f t="shared" si="67"/>
        <v>0</v>
      </c>
      <c r="AI342" s="112">
        <f t="shared" si="67"/>
        <v>0</v>
      </c>
      <c r="AJ342" s="112">
        <f t="shared" si="67"/>
        <v>0</v>
      </c>
      <c r="AK342" s="3"/>
      <c r="AL342" s="334"/>
      <c r="AM342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делоочнаяКОГПОАУ "Яранский технологический техникум"</v>
      </c>
      <c r="AN342" s="337">
        <v>76</v>
      </c>
      <c r="AO342" s="338" t="b">
        <f t="shared" si="69"/>
        <v>0</v>
      </c>
      <c r="AQ342" s="338" t="b">
        <f t="shared" si="70"/>
        <v>1</v>
      </c>
    </row>
    <row r="343" spans="1:43" ht="45" customHeight="1" x14ac:dyDescent="0.25">
      <c r="A343" s="353">
        <f t="shared" si="62"/>
        <v>330</v>
      </c>
      <c r="B343" s="230" t="s">
        <v>10</v>
      </c>
      <c r="C343" s="230" t="s">
        <v>15</v>
      </c>
      <c r="D343" s="230" t="s">
        <v>106</v>
      </c>
      <c r="E343" s="230" t="s">
        <v>16</v>
      </c>
      <c r="F343" s="230" t="s">
        <v>145</v>
      </c>
      <c r="G343" s="244">
        <v>13</v>
      </c>
      <c r="H343" s="244">
        <v>13</v>
      </c>
      <c r="I343" s="312">
        <v>0</v>
      </c>
      <c r="J343" s="335">
        <v>0</v>
      </c>
      <c r="K343" s="340">
        <v>0</v>
      </c>
      <c r="L343" s="314">
        <v>0</v>
      </c>
      <c r="M343" s="243">
        <f t="shared" si="63"/>
        <v>0</v>
      </c>
      <c r="N343" s="314">
        <v>7</v>
      </c>
      <c r="O343" s="249">
        <f t="shared" si="71"/>
        <v>7</v>
      </c>
      <c r="P343" s="249">
        <v>0</v>
      </c>
      <c r="Q343" s="249">
        <v>0</v>
      </c>
      <c r="R343" s="318"/>
      <c r="S343" s="115"/>
      <c r="T343" s="7">
        <f t="shared" si="61"/>
        <v>6.5</v>
      </c>
      <c r="U343" s="101">
        <f t="shared" si="60"/>
        <v>0.5</v>
      </c>
      <c r="V343" s="3"/>
      <c r="W343" s="7">
        <v>13</v>
      </c>
      <c r="X343" s="7">
        <v>13</v>
      </c>
      <c r="Y343" s="7">
        <v>0</v>
      </c>
      <c r="Z343" s="7">
        <v>0</v>
      </c>
      <c r="AA343" s="7">
        <v>7</v>
      </c>
      <c r="AB343" s="7">
        <v>0</v>
      </c>
      <c r="AC343" s="7">
        <v>0</v>
      </c>
      <c r="AD343" s="112">
        <f t="shared" si="64"/>
        <v>0</v>
      </c>
      <c r="AE343" s="112">
        <f t="shared" si="64"/>
        <v>0</v>
      </c>
      <c r="AF343" s="112">
        <f t="shared" si="65"/>
        <v>0</v>
      </c>
      <c r="AG343" s="112">
        <f t="shared" si="66"/>
        <v>0</v>
      </c>
      <c r="AH343" s="356">
        <f t="shared" si="67"/>
        <v>0</v>
      </c>
      <c r="AI343" s="112">
        <f t="shared" si="67"/>
        <v>0</v>
      </c>
      <c r="AJ343" s="112">
        <f t="shared" si="67"/>
        <v>0</v>
      </c>
      <c r="AK343" s="3"/>
      <c r="AL343" s="334"/>
      <c r="AM34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образование09.02.04 Информационные системы (по отраслям)очнаяКОГПОАУ "Яранский технологический техникум"</v>
      </c>
      <c r="AN343" s="337">
        <v>0</v>
      </c>
      <c r="AO343" s="338" t="b">
        <f t="shared" si="69"/>
        <v>0</v>
      </c>
      <c r="AQ343" s="338" t="b">
        <f t="shared" si="70"/>
        <v>1</v>
      </c>
    </row>
    <row r="344" spans="1:43" ht="45" customHeight="1" x14ac:dyDescent="0.25">
      <c r="A344" s="353">
        <f t="shared" si="62"/>
        <v>331</v>
      </c>
      <c r="B344" s="230" t="s">
        <v>10</v>
      </c>
      <c r="C344" s="230" t="s">
        <v>15</v>
      </c>
      <c r="D344" s="230" t="s">
        <v>106</v>
      </c>
      <c r="E344" s="230" t="s">
        <v>16</v>
      </c>
      <c r="F344" s="230" t="s">
        <v>117</v>
      </c>
      <c r="G344" s="244">
        <v>15</v>
      </c>
      <c r="H344" s="244">
        <v>15</v>
      </c>
      <c r="I344" s="312">
        <v>0</v>
      </c>
      <c r="J344" s="335">
        <v>0</v>
      </c>
      <c r="K344" s="340">
        <v>0</v>
      </c>
      <c r="L344" s="314">
        <v>0</v>
      </c>
      <c r="M344" s="243">
        <f t="shared" si="63"/>
        <v>0</v>
      </c>
      <c r="N344" s="314">
        <v>8</v>
      </c>
      <c r="O344" s="249">
        <f t="shared" si="71"/>
        <v>8</v>
      </c>
      <c r="P344" s="249">
        <v>8</v>
      </c>
      <c r="Q344" s="249">
        <v>8</v>
      </c>
      <c r="R344" s="318"/>
      <c r="S344" s="115"/>
      <c r="T344" s="7">
        <f t="shared" si="61"/>
        <v>7.5</v>
      </c>
      <c r="U344" s="101">
        <f t="shared" si="60"/>
        <v>0.5</v>
      </c>
      <c r="V344" s="3"/>
      <c r="W344" s="7">
        <v>15</v>
      </c>
      <c r="X344" s="7">
        <v>15</v>
      </c>
      <c r="Y344" s="7">
        <v>0</v>
      </c>
      <c r="Z344" s="7">
        <v>0</v>
      </c>
      <c r="AA344" s="7">
        <v>8</v>
      </c>
      <c r="AB344" s="7">
        <v>8</v>
      </c>
      <c r="AC344" s="7">
        <v>8</v>
      </c>
      <c r="AD344" s="112">
        <f t="shared" si="64"/>
        <v>0</v>
      </c>
      <c r="AE344" s="112">
        <f t="shared" si="64"/>
        <v>0</v>
      </c>
      <c r="AF344" s="112">
        <f t="shared" si="65"/>
        <v>0</v>
      </c>
      <c r="AG344" s="112">
        <f t="shared" si="66"/>
        <v>0</v>
      </c>
      <c r="AH344" s="356">
        <f t="shared" si="67"/>
        <v>0</v>
      </c>
      <c r="AI344" s="112">
        <f t="shared" si="67"/>
        <v>0</v>
      </c>
      <c r="AJ344" s="112">
        <f t="shared" si="67"/>
        <v>0</v>
      </c>
      <c r="AK344" s="3"/>
      <c r="AL344" s="334"/>
      <c r="AM344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образование09.02.04 Информационные системы (по отраслям)очнаяКОГПОБУ "Нолинский техникум механизации сельского хозяйства"</v>
      </c>
      <c r="AN344" s="337">
        <v>0</v>
      </c>
      <c r="AO344" s="338" t="b">
        <f t="shared" si="69"/>
        <v>0</v>
      </c>
      <c r="AQ344" s="338" t="b">
        <f t="shared" si="70"/>
        <v>1</v>
      </c>
    </row>
    <row r="345" spans="1:43" ht="45" customHeight="1" x14ac:dyDescent="0.25">
      <c r="A345" s="353">
        <f t="shared" si="62"/>
        <v>332</v>
      </c>
      <c r="B345" s="230" t="s">
        <v>10</v>
      </c>
      <c r="C345" s="230" t="s">
        <v>11</v>
      </c>
      <c r="D345" s="230" t="s">
        <v>107</v>
      </c>
      <c r="E345" s="230" t="s">
        <v>13</v>
      </c>
      <c r="F345" s="230" t="s">
        <v>141</v>
      </c>
      <c r="G345" s="244">
        <v>11</v>
      </c>
      <c r="H345" s="244">
        <v>8</v>
      </c>
      <c r="I345" s="312">
        <v>0</v>
      </c>
      <c r="J345" s="335">
        <v>0</v>
      </c>
      <c r="K345" s="340">
        <v>0</v>
      </c>
      <c r="L345" s="314">
        <v>23</v>
      </c>
      <c r="M345" s="243">
        <f t="shared" si="63"/>
        <v>23</v>
      </c>
      <c r="N345" s="314">
        <v>11</v>
      </c>
      <c r="O345" s="249">
        <f t="shared" si="71"/>
        <v>11</v>
      </c>
      <c r="P345" s="249">
        <v>11</v>
      </c>
      <c r="Q345" s="249">
        <v>11</v>
      </c>
      <c r="R345" s="318"/>
      <c r="S345" s="115"/>
      <c r="T345" s="7">
        <f t="shared" si="61"/>
        <v>10.5</v>
      </c>
      <c r="U345" s="101">
        <f t="shared" si="60"/>
        <v>0.5</v>
      </c>
      <c r="V345" s="3"/>
      <c r="W345" s="7">
        <v>11</v>
      </c>
      <c r="X345" s="7">
        <v>8</v>
      </c>
      <c r="Y345" s="7">
        <v>0</v>
      </c>
      <c r="Z345" s="7">
        <v>23</v>
      </c>
      <c r="AA345" s="7">
        <v>11</v>
      </c>
      <c r="AB345" s="7">
        <v>11</v>
      </c>
      <c r="AC345" s="7">
        <v>11</v>
      </c>
      <c r="AD345" s="112">
        <f t="shared" si="64"/>
        <v>0</v>
      </c>
      <c r="AE345" s="112">
        <f t="shared" si="64"/>
        <v>0</v>
      </c>
      <c r="AF345" s="112">
        <f t="shared" si="65"/>
        <v>0</v>
      </c>
      <c r="AG345" s="112">
        <f t="shared" si="66"/>
        <v>0</v>
      </c>
      <c r="AH345" s="356">
        <f t="shared" si="67"/>
        <v>0</v>
      </c>
      <c r="AI345" s="112">
        <f t="shared" si="67"/>
        <v>0</v>
      </c>
      <c r="AJ345" s="112">
        <f t="shared" si="67"/>
        <v>0</v>
      </c>
      <c r="AK345" s="3"/>
      <c r="AL345" s="334"/>
      <c r="AM345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образование13.02.08 Электроизоляционная, кабельная и конденсаторная техниказаочнаяКОГПОАУ "Вятский торгово-промышленный техникум"</v>
      </c>
      <c r="AN345" s="337">
        <v>0</v>
      </c>
      <c r="AO345" s="338" t="b">
        <f t="shared" si="69"/>
        <v>0</v>
      </c>
      <c r="AQ345" s="338" t="b">
        <f t="shared" si="70"/>
        <v>1</v>
      </c>
    </row>
    <row r="346" spans="1:43" ht="45" customHeight="1" x14ac:dyDescent="0.25">
      <c r="A346" s="353">
        <f t="shared" si="62"/>
        <v>333</v>
      </c>
      <c r="B346" s="230" t="s">
        <v>10</v>
      </c>
      <c r="C346" s="230" t="s">
        <v>15</v>
      </c>
      <c r="D346" s="230" t="s">
        <v>65</v>
      </c>
      <c r="E346" s="230" t="s">
        <v>16</v>
      </c>
      <c r="F346" s="230" t="s">
        <v>121</v>
      </c>
      <c r="G346" s="244">
        <v>16</v>
      </c>
      <c r="H346" s="244">
        <v>14</v>
      </c>
      <c r="I346" s="312">
        <v>0</v>
      </c>
      <c r="J346" s="335">
        <v>1</v>
      </c>
      <c r="K346" s="340">
        <v>1</v>
      </c>
      <c r="L346" s="314">
        <v>0</v>
      </c>
      <c r="M346" s="344">
        <v>0</v>
      </c>
      <c r="N346" s="314">
        <v>8</v>
      </c>
      <c r="O346" s="249">
        <f t="shared" si="71"/>
        <v>8</v>
      </c>
      <c r="P346" s="249">
        <v>8</v>
      </c>
      <c r="Q346" s="249">
        <v>8</v>
      </c>
      <c r="R346" s="318"/>
      <c r="S346" s="115"/>
      <c r="T346" s="7">
        <f t="shared" si="61"/>
        <v>7.75</v>
      </c>
      <c r="U346" s="101">
        <f t="shared" si="60"/>
        <v>0.25</v>
      </c>
      <c r="V346" s="3"/>
      <c r="W346" s="7">
        <v>16</v>
      </c>
      <c r="X346" s="7">
        <v>14</v>
      </c>
      <c r="Y346" s="7">
        <v>0</v>
      </c>
      <c r="Z346" s="7">
        <v>0</v>
      </c>
      <c r="AA346" s="7">
        <v>8</v>
      </c>
      <c r="AB346" s="7">
        <v>8</v>
      </c>
      <c r="AC346" s="7">
        <v>8</v>
      </c>
      <c r="AD346" s="112">
        <f t="shared" si="64"/>
        <v>0</v>
      </c>
      <c r="AE346" s="112">
        <f t="shared" si="64"/>
        <v>0</v>
      </c>
      <c r="AF346" s="112">
        <f t="shared" si="65"/>
        <v>1</v>
      </c>
      <c r="AG346" s="112">
        <f t="shared" si="66"/>
        <v>0</v>
      </c>
      <c r="AH346" s="356">
        <f t="shared" si="67"/>
        <v>0</v>
      </c>
      <c r="AI346" s="112">
        <f t="shared" si="67"/>
        <v>0</v>
      </c>
      <c r="AJ346" s="112">
        <f t="shared" si="67"/>
        <v>0</v>
      </c>
      <c r="AK346" s="3"/>
      <c r="AL346" s="334"/>
      <c r="AM34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отраслям)очнаяКОГПОБУ "Вятский автомобильно-промышленный колледж"</v>
      </c>
      <c r="AN346" s="337">
        <v>1</v>
      </c>
      <c r="AO346" s="338" t="b">
        <f t="shared" si="69"/>
        <v>0</v>
      </c>
      <c r="AQ346" s="338" t="b">
        <f t="shared" si="70"/>
        <v>1</v>
      </c>
    </row>
    <row r="347" spans="1:43" ht="50.25" customHeight="1" x14ac:dyDescent="0.25">
      <c r="A347" s="353">
        <f t="shared" si="62"/>
        <v>334</v>
      </c>
      <c r="B347" s="230" t="s">
        <v>10</v>
      </c>
      <c r="C347" s="230" t="s">
        <v>15</v>
      </c>
      <c r="D347" s="230" t="s">
        <v>63</v>
      </c>
      <c r="E347" s="230" t="s">
        <v>16</v>
      </c>
      <c r="F347" s="230" t="s">
        <v>123</v>
      </c>
      <c r="G347" s="244">
        <v>226</v>
      </c>
      <c r="H347" s="244">
        <v>224</v>
      </c>
      <c r="I347" s="312">
        <v>235</v>
      </c>
      <c r="J347" s="335">
        <v>225</v>
      </c>
      <c r="K347" s="340">
        <v>225</v>
      </c>
      <c r="L347" s="314">
        <v>312</v>
      </c>
      <c r="M347" s="243">
        <f t="shared" si="63"/>
        <v>322</v>
      </c>
      <c r="N347" s="314">
        <v>249</v>
      </c>
      <c r="O347" s="249">
        <f t="shared" si="71"/>
        <v>249</v>
      </c>
      <c r="P347" s="249">
        <v>250</v>
      </c>
      <c r="Q347" s="249">
        <v>250</v>
      </c>
      <c r="R347" s="318"/>
      <c r="S347" s="115"/>
      <c r="T347" s="7">
        <f t="shared" si="61"/>
        <v>249.25</v>
      </c>
      <c r="U347" s="101">
        <f t="shared" si="60"/>
        <v>-0.25</v>
      </c>
      <c r="V347" s="3"/>
      <c r="W347" s="7">
        <v>226</v>
      </c>
      <c r="X347" s="7">
        <v>224</v>
      </c>
      <c r="Y347" s="7">
        <v>235</v>
      </c>
      <c r="Z347" s="7">
        <v>312</v>
      </c>
      <c r="AA347" s="7">
        <v>249</v>
      </c>
      <c r="AB347" s="7">
        <v>250</v>
      </c>
      <c r="AC347" s="7">
        <v>250</v>
      </c>
      <c r="AD347" s="112">
        <f t="shared" si="64"/>
        <v>0</v>
      </c>
      <c r="AE347" s="112">
        <f t="shared" si="64"/>
        <v>0</v>
      </c>
      <c r="AF347" s="112">
        <f t="shared" si="65"/>
        <v>-10</v>
      </c>
      <c r="AG347" s="112">
        <f t="shared" si="66"/>
        <v>10</v>
      </c>
      <c r="AH347" s="356">
        <f t="shared" si="67"/>
        <v>0</v>
      </c>
      <c r="AI347" s="112">
        <f t="shared" si="67"/>
        <v>0</v>
      </c>
      <c r="AJ347" s="112">
        <f t="shared" si="67"/>
        <v>0</v>
      </c>
      <c r="AK347" s="3"/>
      <c r="AL347" s="334"/>
      <c r="AM347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программированиеочнаяКОГПОБУ "Кировский авиационный техникум"</v>
      </c>
      <c r="AN347" s="337">
        <v>225</v>
      </c>
      <c r="AO347" s="338" t="b">
        <f t="shared" si="69"/>
        <v>0</v>
      </c>
      <c r="AQ347" s="338" t="b">
        <f t="shared" si="70"/>
        <v>1</v>
      </c>
    </row>
    <row r="348" spans="1:43" ht="50.25" customHeight="1" x14ac:dyDescent="0.25">
      <c r="A348" s="353">
        <f t="shared" si="62"/>
        <v>335</v>
      </c>
      <c r="B348" s="230" t="s">
        <v>10</v>
      </c>
      <c r="C348" s="230" t="s">
        <v>11</v>
      </c>
      <c r="D348" s="230" t="s">
        <v>65</v>
      </c>
      <c r="E348" s="230" t="s">
        <v>13</v>
      </c>
      <c r="F348" s="230" t="s">
        <v>143</v>
      </c>
      <c r="G348" s="244">
        <v>10</v>
      </c>
      <c r="H348" s="244">
        <v>10</v>
      </c>
      <c r="I348" s="312">
        <v>10</v>
      </c>
      <c r="J348" s="335">
        <v>10</v>
      </c>
      <c r="K348" s="340">
        <v>10</v>
      </c>
      <c r="L348" s="314">
        <v>10</v>
      </c>
      <c r="M348" s="243">
        <f t="shared" si="63"/>
        <v>10</v>
      </c>
      <c r="N348" s="314">
        <v>10</v>
      </c>
      <c r="O348" s="249">
        <f t="shared" si="71"/>
        <v>10</v>
      </c>
      <c r="P348" s="249">
        <v>10</v>
      </c>
      <c r="Q348" s="249">
        <v>10</v>
      </c>
      <c r="R348" s="318"/>
      <c r="S348" s="115"/>
      <c r="T348" s="7">
        <f t="shared" si="61"/>
        <v>10</v>
      </c>
      <c r="U348" s="101">
        <f t="shared" si="60"/>
        <v>0</v>
      </c>
      <c r="V348" s="3"/>
      <c r="W348" s="7">
        <v>10</v>
      </c>
      <c r="X348" s="7">
        <v>10</v>
      </c>
      <c r="Y348" s="7">
        <v>10</v>
      </c>
      <c r="Z348" s="7">
        <v>10</v>
      </c>
      <c r="AA348" s="7">
        <v>10</v>
      </c>
      <c r="AB348" s="7">
        <v>10</v>
      </c>
      <c r="AC348" s="7">
        <v>10</v>
      </c>
      <c r="AD348" s="112">
        <f t="shared" si="64"/>
        <v>0</v>
      </c>
      <c r="AE348" s="112">
        <f t="shared" si="64"/>
        <v>0</v>
      </c>
      <c r="AF348" s="112">
        <f t="shared" si="65"/>
        <v>0</v>
      </c>
      <c r="AG348" s="112">
        <f t="shared" si="66"/>
        <v>0</v>
      </c>
      <c r="AH348" s="356">
        <f t="shared" si="67"/>
        <v>0</v>
      </c>
      <c r="AI348" s="112">
        <f t="shared" si="67"/>
        <v>0</v>
      </c>
      <c r="AJ348" s="112">
        <f t="shared" si="67"/>
        <v>0</v>
      </c>
      <c r="AK348" s="3"/>
      <c r="AL348" s="334"/>
      <c r="AM34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отраслям)заочнаяКОГПОАУ "Сосновский судостроительный техникум"</v>
      </c>
      <c r="AN348" s="337">
        <v>10</v>
      </c>
      <c r="AO348" s="338" t="b">
        <f t="shared" si="69"/>
        <v>0</v>
      </c>
      <c r="AQ348" s="338" t="b">
        <f t="shared" si="70"/>
        <v>1</v>
      </c>
    </row>
    <row r="349" spans="1:43" ht="50.25" customHeight="1" x14ac:dyDescent="0.25">
      <c r="A349" s="353">
        <f t="shared" si="62"/>
        <v>336</v>
      </c>
      <c r="B349" s="230" t="s">
        <v>10</v>
      </c>
      <c r="C349" s="230" t="s">
        <v>15</v>
      </c>
      <c r="D349" s="230" t="s">
        <v>79</v>
      </c>
      <c r="E349" s="230" t="s">
        <v>16</v>
      </c>
      <c r="F349" s="230" t="s">
        <v>147</v>
      </c>
      <c r="G349" s="244">
        <v>20</v>
      </c>
      <c r="H349" s="244">
        <v>18</v>
      </c>
      <c r="I349" s="312">
        <v>12</v>
      </c>
      <c r="J349" s="335">
        <v>11</v>
      </c>
      <c r="K349" s="340">
        <v>11</v>
      </c>
      <c r="L349" s="314">
        <v>14</v>
      </c>
      <c r="M349" s="243">
        <f t="shared" si="63"/>
        <v>15</v>
      </c>
      <c r="N349" s="314">
        <v>16</v>
      </c>
      <c r="O349" s="249">
        <f t="shared" si="71"/>
        <v>16</v>
      </c>
      <c r="P349" s="249">
        <v>12</v>
      </c>
      <c r="Q349" s="249">
        <v>0</v>
      </c>
      <c r="R349" s="318"/>
      <c r="S349" s="115"/>
      <c r="T349" s="7">
        <f t="shared" si="61"/>
        <v>16</v>
      </c>
      <c r="U349" s="101">
        <f t="shared" si="60"/>
        <v>0</v>
      </c>
      <c r="V349" s="3"/>
      <c r="W349" s="7">
        <v>20</v>
      </c>
      <c r="X349" s="7">
        <v>18</v>
      </c>
      <c r="Y349" s="7">
        <v>12</v>
      </c>
      <c r="Z349" s="7">
        <v>14</v>
      </c>
      <c r="AA349" s="7">
        <v>16</v>
      </c>
      <c r="AB349" s="7">
        <v>12</v>
      </c>
      <c r="AC349" s="7">
        <v>0</v>
      </c>
      <c r="AD349" s="112">
        <f t="shared" si="64"/>
        <v>0</v>
      </c>
      <c r="AE349" s="112">
        <f t="shared" si="64"/>
        <v>0</v>
      </c>
      <c r="AF349" s="112">
        <f t="shared" si="65"/>
        <v>-1</v>
      </c>
      <c r="AG349" s="112">
        <f t="shared" si="66"/>
        <v>1</v>
      </c>
      <c r="AH349" s="356">
        <f t="shared" si="67"/>
        <v>0</v>
      </c>
      <c r="AI349" s="112">
        <f t="shared" si="67"/>
        <v>0</v>
      </c>
      <c r="AJ349" s="112">
        <f t="shared" si="67"/>
        <v>0</v>
      </c>
      <c r="AK349" s="3"/>
      <c r="AL349" s="334"/>
      <c r="AM349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делоочнаяКОГПОБУ "Санчурский социально-экономический техникум"</v>
      </c>
      <c r="AN349" s="337">
        <v>11</v>
      </c>
      <c r="AO349" s="338" t="b">
        <f t="shared" si="69"/>
        <v>0</v>
      </c>
      <c r="AQ349" s="338" t="b">
        <f t="shared" si="70"/>
        <v>1</v>
      </c>
    </row>
    <row r="350" spans="1:43" ht="50.25" customHeight="1" x14ac:dyDescent="0.25">
      <c r="A350" s="353">
        <f t="shared" si="62"/>
        <v>337</v>
      </c>
      <c r="B350" s="230" t="s">
        <v>10</v>
      </c>
      <c r="C350" s="230" t="s">
        <v>11</v>
      </c>
      <c r="D350" s="230" t="s">
        <v>108</v>
      </c>
      <c r="E350" s="230" t="s">
        <v>16</v>
      </c>
      <c r="F350" s="230" t="s">
        <v>147</v>
      </c>
      <c r="G350" s="244">
        <v>10</v>
      </c>
      <c r="H350" s="244">
        <v>9</v>
      </c>
      <c r="I350" s="312">
        <v>13</v>
      </c>
      <c r="J350" s="335">
        <v>4</v>
      </c>
      <c r="K350" s="340">
        <v>4</v>
      </c>
      <c r="L350" s="314">
        <v>31</v>
      </c>
      <c r="M350" s="243">
        <f t="shared" si="63"/>
        <v>40</v>
      </c>
      <c r="N350" s="314">
        <v>16</v>
      </c>
      <c r="O350" s="249">
        <f t="shared" si="71"/>
        <v>16</v>
      </c>
      <c r="P350" s="249">
        <v>41</v>
      </c>
      <c r="Q350" s="249">
        <v>66</v>
      </c>
      <c r="R350" s="318"/>
      <c r="S350" s="115"/>
      <c r="T350" s="7">
        <f t="shared" si="61"/>
        <v>15.75</v>
      </c>
      <c r="U350" s="101">
        <f t="shared" si="60"/>
        <v>0.25</v>
      </c>
      <c r="V350" s="3"/>
      <c r="W350" s="7">
        <v>10</v>
      </c>
      <c r="X350" s="7">
        <v>9</v>
      </c>
      <c r="Y350" s="7">
        <v>13</v>
      </c>
      <c r="Z350" s="7">
        <v>31</v>
      </c>
      <c r="AA350" s="7">
        <v>16</v>
      </c>
      <c r="AB350" s="7">
        <v>41</v>
      </c>
      <c r="AC350" s="7">
        <v>66</v>
      </c>
      <c r="AD350" s="112">
        <f t="shared" si="64"/>
        <v>0</v>
      </c>
      <c r="AE350" s="112">
        <f t="shared" si="64"/>
        <v>0</v>
      </c>
      <c r="AF350" s="112">
        <f t="shared" si="65"/>
        <v>-9</v>
      </c>
      <c r="AG350" s="112">
        <f t="shared" si="66"/>
        <v>9</v>
      </c>
      <c r="AH350" s="356">
        <f t="shared" si="67"/>
        <v>0</v>
      </c>
      <c r="AI350" s="112">
        <f t="shared" si="67"/>
        <v>0</v>
      </c>
      <c r="AJ350" s="112">
        <f t="shared" si="67"/>
        <v>0</v>
      </c>
      <c r="AK350" s="3"/>
      <c r="AL350" s="334"/>
      <c r="AM350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образование31.02.01 Лечебное делоочнаяКОГПОБУ "Санчурский социально-экономический техникум"</v>
      </c>
      <c r="AN350" s="337">
        <v>4</v>
      </c>
      <c r="AO350" s="338" t="b">
        <f t="shared" si="69"/>
        <v>0</v>
      </c>
      <c r="AQ350" s="338" t="b">
        <f t="shared" si="70"/>
        <v>1</v>
      </c>
    </row>
    <row r="351" spans="1:43" ht="50.25" customHeight="1" x14ac:dyDescent="0.25">
      <c r="A351" s="353">
        <f t="shared" si="62"/>
        <v>338</v>
      </c>
      <c r="B351" s="230" t="s">
        <v>10</v>
      </c>
      <c r="C351" s="230" t="s">
        <v>11</v>
      </c>
      <c r="D351" s="230" t="s">
        <v>65</v>
      </c>
      <c r="E351" s="230" t="s">
        <v>13</v>
      </c>
      <c r="F351" s="230" t="s">
        <v>147</v>
      </c>
      <c r="G351" s="244">
        <v>12</v>
      </c>
      <c r="H351" s="244">
        <v>12</v>
      </c>
      <c r="I351" s="312">
        <v>0</v>
      </c>
      <c r="J351" s="335">
        <v>0</v>
      </c>
      <c r="K351" s="340">
        <v>0</v>
      </c>
      <c r="L351" s="314">
        <v>2</v>
      </c>
      <c r="M351" s="243">
        <f t="shared" si="63"/>
        <v>2</v>
      </c>
      <c r="N351" s="314">
        <v>7</v>
      </c>
      <c r="O351" s="249">
        <f t="shared" si="71"/>
        <v>7</v>
      </c>
      <c r="P351" s="249">
        <v>0</v>
      </c>
      <c r="Q351" s="249">
        <v>0</v>
      </c>
      <c r="R351" s="318"/>
      <c r="S351" s="115"/>
      <c r="T351" s="7">
        <f t="shared" si="61"/>
        <v>6.5</v>
      </c>
      <c r="U351" s="101">
        <f t="shared" si="60"/>
        <v>0.5</v>
      </c>
      <c r="V351" s="3"/>
      <c r="W351" s="7">
        <v>12</v>
      </c>
      <c r="X351" s="7">
        <v>12</v>
      </c>
      <c r="Y351" s="7">
        <v>0</v>
      </c>
      <c r="Z351" s="7">
        <v>2</v>
      </c>
      <c r="AA351" s="7">
        <v>7</v>
      </c>
      <c r="AB351" s="7">
        <v>0</v>
      </c>
      <c r="AC351" s="7">
        <v>0</v>
      </c>
      <c r="AD351" s="112">
        <f t="shared" si="64"/>
        <v>0</v>
      </c>
      <c r="AE351" s="112">
        <f t="shared" si="64"/>
        <v>0</v>
      </c>
      <c r="AF351" s="112">
        <f t="shared" si="65"/>
        <v>0</v>
      </c>
      <c r="AG351" s="112">
        <f t="shared" si="66"/>
        <v>0</v>
      </c>
      <c r="AH351" s="356">
        <f t="shared" si="67"/>
        <v>0</v>
      </c>
      <c r="AI351" s="112">
        <f t="shared" si="67"/>
        <v>0</v>
      </c>
      <c r="AJ351" s="112">
        <f t="shared" si="67"/>
        <v>0</v>
      </c>
      <c r="AK351" s="3"/>
      <c r="AL351" s="334"/>
      <c r="AM351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образование38.02.01 Экономика и бухгалтерский учет (по отраслям)заочнаяКОГПОБУ "Санчурский социально-экономический техникум"</v>
      </c>
      <c r="AN351" s="337">
        <v>0</v>
      </c>
      <c r="AO351" s="338" t="b">
        <f t="shared" si="69"/>
        <v>0</v>
      </c>
      <c r="AQ351" s="338" t="b">
        <f t="shared" si="70"/>
        <v>1</v>
      </c>
    </row>
    <row r="352" spans="1:43" ht="50.25" customHeight="1" x14ac:dyDescent="0.25">
      <c r="A352" s="353">
        <f t="shared" si="62"/>
        <v>339</v>
      </c>
      <c r="B352" s="230" t="s">
        <v>10</v>
      </c>
      <c r="C352" s="230" t="s">
        <v>15</v>
      </c>
      <c r="D352" s="230" t="s">
        <v>59</v>
      </c>
      <c r="E352" s="230" t="s">
        <v>16</v>
      </c>
      <c r="F352" s="230" t="s">
        <v>146</v>
      </c>
      <c r="G352" s="244">
        <v>17</v>
      </c>
      <c r="H352" s="244">
        <v>16</v>
      </c>
      <c r="I352" s="312">
        <v>0</v>
      </c>
      <c r="J352" s="335">
        <v>0</v>
      </c>
      <c r="K352" s="340">
        <v>0</v>
      </c>
      <c r="L352" s="314">
        <v>1</v>
      </c>
      <c r="M352" s="243">
        <f t="shared" si="63"/>
        <v>1</v>
      </c>
      <c r="N352" s="314">
        <v>9</v>
      </c>
      <c r="O352" s="249">
        <f t="shared" si="71"/>
        <v>9</v>
      </c>
      <c r="P352" s="249">
        <v>9</v>
      </c>
      <c r="Q352" s="249">
        <v>9</v>
      </c>
      <c r="R352" s="318"/>
      <c r="S352" s="115"/>
      <c r="T352" s="7">
        <f t="shared" si="61"/>
        <v>8.5</v>
      </c>
      <c r="U352" s="101">
        <f t="shared" si="60"/>
        <v>0.5</v>
      </c>
      <c r="V352" s="3"/>
      <c r="W352" s="7">
        <v>17</v>
      </c>
      <c r="X352" s="7">
        <v>16</v>
      </c>
      <c r="Y352" s="7">
        <v>0</v>
      </c>
      <c r="Z352" s="7">
        <v>1</v>
      </c>
      <c r="AA352" s="7">
        <v>9</v>
      </c>
      <c r="AB352" s="7">
        <v>9</v>
      </c>
      <c r="AC352" s="7">
        <v>9</v>
      </c>
      <c r="AD352" s="112">
        <f t="shared" si="64"/>
        <v>0</v>
      </c>
      <c r="AE352" s="112">
        <f t="shared" si="64"/>
        <v>0</v>
      </c>
      <c r="AF352" s="112">
        <f t="shared" si="65"/>
        <v>0</v>
      </c>
      <c r="AG352" s="112">
        <f t="shared" si="66"/>
        <v>0</v>
      </c>
      <c r="AH352" s="356">
        <f t="shared" si="67"/>
        <v>0</v>
      </c>
      <c r="AI352" s="112">
        <f t="shared" si="67"/>
        <v>0</v>
      </c>
      <c r="AJ352" s="112">
        <f t="shared" si="67"/>
        <v>0</v>
      </c>
      <c r="AK352" s="3"/>
      <c r="AL352" s="334"/>
      <c r="AM352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образование19.02.10 Технология продукции общественного питанияочнаяКОГПОБУ "Слободской технологический техникум"</v>
      </c>
      <c r="AN352" s="337">
        <v>0</v>
      </c>
      <c r="AO352" s="338" t="b">
        <f t="shared" si="69"/>
        <v>0</v>
      </c>
      <c r="AQ352" s="338" t="b">
        <f t="shared" si="70"/>
        <v>1</v>
      </c>
    </row>
    <row r="353" spans="1:43" ht="50.25" customHeight="1" x14ac:dyDescent="0.25">
      <c r="A353" s="353">
        <f t="shared" si="62"/>
        <v>340</v>
      </c>
      <c r="B353" s="230" t="s">
        <v>10</v>
      </c>
      <c r="C353" s="230" t="s">
        <v>15</v>
      </c>
      <c r="D353" s="230" t="s">
        <v>60</v>
      </c>
      <c r="E353" s="230" t="s">
        <v>16</v>
      </c>
      <c r="F353" s="230" t="s">
        <v>132</v>
      </c>
      <c r="G353" s="244">
        <v>169</v>
      </c>
      <c r="H353" s="244">
        <v>169</v>
      </c>
      <c r="I353" s="312">
        <v>149</v>
      </c>
      <c r="J353" s="335">
        <v>149</v>
      </c>
      <c r="K353" s="340">
        <v>149</v>
      </c>
      <c r="L353" s="314">
        <v>177</v>
      </c>
      <c r="M353" s="243">
        <f t="shared" si="63"/>
        <v>177</v>
      </c>
      <c r="N353" s="314">
        <v>166</v>
      </c>
      <c r="O353" s="249">
        <f t="shared" si="71"/>
        <v>166</v>
      </c>
      <c r="P353" s="249">
        <v>166</v>
      </c>
      <c r="Q353" s="249">
        <v>166</v>
      </c>
      <c r="R353" s="318"/>
      <c r="S353" s="115"/>
      <c r="T353" s="7">
        <f t="shared" si="61"/>
        <v>166</v>
      </c>
      <c r="U353" s="101">
        <f t="shared" si="60"/>
        <v>0</v>
      </c>
      <c r="V353" s="3"/>
      <c r="W353" s="7">
        <v>169</v>
      </c>
      <c r="X353" s="7">
        <v>169</v>
      </c>
      <c r="Y353" s="7">
        <v>149</v>
      </c>
      <c r="Z353" s="7">
        <v>177</v>
      </c>
      <c r="AA353" s="7">
        <v>166</v>
      </c>
      <c r="AB353" s="7">
        <v>166</v>
      </c>
      <c r="AC353" s="7">
        <v>166</v>
      </c>
      <c r="AD353" s="112">
        <f t="shared" si="64"/>
        <v>0</v>
      </c>
      <c r="AE353" s="112">
        <f t="shared" si="64"/>
        <v>0</v>
      </c>
      <c r="AF353" s="112">
        <f t="shared" si="65"/>
        <v>0</v>
      </c>
      <c r="AG353" s="112">
        <f t="shared" si="66"/>
        <v>0</v>
      </c>
      <c r="AH353" s="356">
        <f t="shared" si="67"/>
        <v>0</v>
      </c>
      <c r="AI353" s="112">
        <f t="shared" si="67"/>
        <v>0</v>
      </c>
      <c r="AJ353" s="112">
        <f t="shared" si="67"/>
        <v>0</v>
      </c>
      <c r="AK353" s="3"/>
      <c r="AL353" s="334"/>
      <c r="AM35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оборудованияочнаяКОГПОАУ "Нолинский политехнический техникум"</v>
      </c>
      <c r="AN353" s="337">
        <v>149</v>
      </c>
      <c r="AO353" s="338" t="b">
        <f t="shared" si="69"/>
        <v>0</v>
      </c>
      <c r="AQ353" s="338" t="b">
        <f t="shared" si="70"/>
        <v>1</v>
      </c>
    </row>
    <row r="354" spans="1:43" ht="50.25" customHeight="1" x14ac:dyDescent="0.25">
      <c r="A354" s="353">
        <f t="shared" si="62"/>
        <v>341</v>
      </c>
      <c r="B354" s="230" t="s">
        <v>10</v>
      </c>
      <c r="C354" s="230" t="s">
        <v>15</v>
      </c>
      <c r="D354" s="230" t="s">
        <v>109</v>
      </c>
      <c r="E354" s="230" t="s">
        <v>16</v>
      </c>
      <c r="F354" s="230" t="s">
        <v>134</v>
      </c>
      <c r="G354" s="244">
        <v>114</v>
      </c>
      <c r="H354" s="244">
        <v>111</v>
      </c>
      <c r="I354" s="312">
        <v>84</v>
      </c>
      <c r="J354" s="335">
        <v>92</v>
      </c>
      <c r="K354" s="340">
        <v>92</v>
      </c>
      <c r="L354" s="314">
        <v>79</v>
      </c>
      <c r="M354" s="243">
        <f t="shared" si="63"/>
        <v>71</v>
      </c>
      <c r="N354" s="314">
        <v>97</v>
      </c>
      <c r="O354" s="249">
        <f t="shared" si="71"/>
        <v>97</v>
      </c>
      <c r="P354" s="249">
        <v>61</v>
      </c>
      <c r="Q354" s="249">
        <v>20</v>
      </c>
      <c r="R354" s="318"/>
      <c r="S354" s="115"/>
      <c r="T354" s="7">
        <f t="shared" si="61"/>
        <v>97</v>
      </c>
      <c r="U354" s="101">
        <f t="shared" si="60"/>
        <v>0</v>
      </c>
      <c r="V354" s="3"/>
      <c r="W354" s="7">
        <v>114</v>
      </c>
      <c r="X354" s="7">
        <v>111</v>
      </c>
      <c r="Y354" s="7">
        <v>84</v>
      </c>
      <c r="Z354" s="7">
        <v>79</v>
      </c>
      <c r="AA354" s="7">
        <v>97</v>
      </c>
      <c r="AB354" s="7">
        <v>61</v>
      </c>
      <c r="AC354" s="7">
        <v>20</v>
      </c>
      <c r="AD354" s="112">
        <f t="shared" si="64"/>
        <v>0</v>
      </c>
      <c r="AE354" s="112">
        <f t="shared" si="64"/>
        <v>0</v>
      </c>
      <c r="AF354" s="112">
        <f t="shared" si="65"/>
        <v>8</v>
      </c>
      <c r="AG354" s="112">
        <f t="shared" si="66"/>
        <v>-8</v>
      </c>
      <c r="AH354" s="356">
        <f t="shared" si="67"/>
        <v>0</v>
      </c>
      <c r="AI354" s="112">
        <f t="shared" si="67"/>
        <v>0</v>
      </c>
      <c r="AJ354" s="112">
        <f t="shared" si="67"/>
        <v>0</v>
      </c>
      <c r="AK354" s="3"/>
      <c r="AL354" s="334"/>
      <c r="AM354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образование43.02.14 Гостиничное делоочнаяКОГПОБУ "Кировский технологический колледж"</v>
      </c>
      <c r="AN354" s="337">
        <v>92</v>
      </c>
      <c r="AO354" s="338" t="b">
        <f t="shared" si="69"/>
        <v>0</v>
      </c>
      <c r="AQ354" s="338" t="b">
        <f t="shared" si="70"/>
        <v>1</v>
      </c>
    </row>
    <row r="355" spans="1:43" ht="50.25" customHeight="1" x14ac:dyDescent="0.25">
      <c r="A355" s="353">
        <f t="shared" si="62"/>
        <v>342</v>
      </c>
      <c r="B355" s="230" t="s">
        <v>69</v>
      </c>
      <c r="C355" s="230" t="s">
        <v>15</v>
      </c>
      <c r="D355" s="230" t="s">
        <v>94</v>
      </c>
      <c r="E355" s="230" t="s">
        <v>16</v>
      </c>
      <c r="F355" s="230" t="s">
        <v>126</v>
      </c>
      <c r="G355" s="244">
        <v>46</v>
      </c>
      <c r="H355" s="244">
        <v>45</v>
      </c>
      <c r="I355" s="312">
        <v>53</v>
      </c>
      <c r="J355" s="335">
        <v>53</v>
      </c>
      <c r="K355" s="340">
        <v>53</v>
      </c>
      <c r="L355" s="314">
        <v>71</v>
      </c>
      <c r="M355" s="243">
        <f t="shared" si="63"/>
        <v>71</v>
      </c>
      <c r="N355" s="314">
        <v>54</v>
      </c>
      <c r="O355" s="249">
        <f t="shared" si="71"/>
        <v>54</v>
      </c>
      <c r="P355" s="249">
        <v>54</v>
      </c>
      <c r="Q355" s="249">
        <v>54</v>
      </c>
      <c r="R355" s="318"/>
      <c r="S355" s="115"/>
      <c r="T355" s="7">
        <f t="shared" si="61"/>
        <v>53.75</v>
      </c>
      <c r="U355" s="101">
        <f t="shared" si="60"/>
        <v>0.25</v>
      </c>
      <c r="V355" s="3"/>
      <c r="W355" s="7">
        <v>46</v>
      </c>
      <c r="X355" s="7">
        <v>45</v>
      </c>
      <c r="Y355" s="7">
        <v>53</v>
      </c>
      <c r="Z355" s="7">
        <v>71</v>
      </c>
      <c r="AA355" s="7">
        <v>54</v>
      </c>
      <c r="AB355" s="7">
        <v>54</v>
      </c>
      <c r="AC355" s="7">
        <v>54</v>
      </c>
      <c r="AD355" s="112">
        <f t="shared" si="64"/>
        <v>0</v>
      </c>
      <c r="AE355" s="112">
        <f t="shared" si="64"/>
        <v>0</v>
      </c>
      <c r="AF355" s="112">
        <f t="shared" si="65"/>
        <v>0</v>
      </c>
      <c r="AG355" s="112">
        <f t="shared" si="66"/>
        <v>0</v>
      </c>
      <c r="AH355" s="356">
        <f t="shared" si="67"/>
        <v>0</v>
      </c>
      <c r="AI355" s="112">
        <f t="shared" si="67"/>
        <v>0</v>
      </c>
      <c r="AJ355" s="112">
        <f t="shared" si="67"/>
        <v>0</v>
      </c>
      <c r="AK355" s="3"/>
      <c r="AL355" s="334"/>
      <c r="AM355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образование15.01.23 Наладчик станков и оборудования в механообработкеочнаяКОГПОАУ "Вятский электромашиностроительный техникум"</v>
      </c>
      <c r="AN355" s="337">
        <v>53</v>
      </c>
      <c r="AO355" s="338" t="b">
        <f t="shared" si="69"/>
        <v>0</v>
      </c>
      <c r="AQ355" s="338" t="b">
        <f t="shared" si="70"/>
        <v>1</v>
      </c>
    </row>
    <row r="356" spans="1:43" ht="45" customHeight="1" x14ac:dyDescent="0.25">
      <c r="A356" s="353">
        <f t="shared" si="62"/>
        <v>343</v>
      </c>
      <c r="B356" s="230" t="s">
        <v>10</v>
      </c>
      <c r="C356" s="230" t="s">
        <v>15</v>
      </c>
      <c r="D356" s="230" t="s">
        <v>14</v>
      </c>
      <c r="E356" s="230" t="s">
        <v>16</v>
      </c>
      <c r="F356" s="230" t="s">
        <v>119</v>
      </c>
      <c r="G356" s="244">
        <v>99</v>
      </c>
      <c r="H356" s="244">
        <v>99</v>
      </c>
      <c r="I356" s="312">
        <v>80</v>
      </c>
      <c r="J356" s="335">
        <v>80</v>
      </c>
      <c r="K356" s="340">
        <v>80</v>
      </c>
      <c r="L356" s="314">
        <v>100</v>
      </c>
      <c r="M356" s="243">
        <f t="shared" si="63"/>
        <v>100</v>
      </c>
      <c r="N356" s="314">
        <v>95</v>
      </c>
      <c r="O356" s="249">
        <f t="shared" si="71"/>
        <v>95</v>
      </c>
      <c r="P356" s="249">
        <v>95</v>
      </c>
      <c r="Q356" s="249">
        <v>95</v>
      </c>
      <c r="R356" s="318"/>
      <c r="S356" s="115"/>
      <c r="T356" s="7">
        <f t="shared" si="61"/>
        <v>94.5</v>
      </c>
      <c r="U356" s="101">
        <f t="shared" si="60"/>
        <v>0.5</v>
      </c>
      <c r="V356" s="3"/>
      <c r="W356" s="7">
        <v>99</v>
      </c>
      <c r="X356" s="7">
        <v>99</v>
      </c>
      <c r="Y356" s="7">
        <v>80</v>
      </c>
      <c r="Z356" s="7">
        <v>100</v>
      </c>
      <c r="AA356" s="7">
        <v>95</v>
      </c>
      <c r="AB356" s="7">
        <v>95</v>
      </c>
      <c r="AC356" s="7">
        <v>95</v>
      </c>
      <c r="AD356" s="112">
        <f t="shared" si="64"/>
        <v>0</v>
      </c>
      <c r="AE356" s="112">
        <f t="shared" si="64"/>
        <v>0</v>
      </c>
      <c r="AF356" s="112">
        <f t="shared" si="65"/>
        <v>0</v>
      </c>
      <c r="AG356" s="112">
        <f t="shared" si="66"/>
        <v>0</v>
      </c>
      <c r="AH356" s="356">
        <f t="shared" si="67"/>
        <v>0</v>
      </c>
      <c r="AI356" s="112">
        <f t="shared" si="67"/>
        <v>0</v>
      </c>
      <c r="AJ356" s="112">
        <f t="shared" si="67"/>
        <v>0</v>
      </c>
      <c r="AK356" s="3"/>
      <c r="AL356" s="334"/>
      <c r="AM35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"Кировский сельскохозяйственный техникум"</v>
      </c>
      <c r="AN356" s="337">
        <v>80</v>
      </c>
      <c r="AO356" s="338" t="b">
        <f t="shared" si="69"/>
        <v>0</v>
      </c>
      <c r="AQ356" s="338" t="b">
        <f t="shared" si="70"/>
        <v>1</v>
      </c>
    </row>
    <row r="357" spans="1:43" ht="51.75" customHeight="1" x14ac:dyDescent="0.25">
      <c r="A357" s="353">
        <f t="shared" si="62"/>
        <v>344</v>
      </c>
      <c r="B357" s="230" t="s">
        <v>69</v>
      </c>
      <c r="C357" s="230" t="s">
        <v>15</v>
      </c>
      <c r="D357" s="230" t="s">
        <v>704</v>
      </c>
      <c r="E357" s="230" t="s">
        <v>16</v>
      </c>
      <c r="F357" s="230" t="s">
        <v>118</v>
      </c>
      <c r="G357" s="244">
        <v>0</v>
      </c>
      <c r="H357" s="244">
        <v>0</v>
      </c>
      <c r="I357" s="312">
        <v>8</v>
      </c>
      <c r="J357" s="335">
        <v>0</v>
      </c>
      <c r="K357" s="340">
        <v>0</v>
      </c>
      <c r="L357" s="314">
        <v>25</v>
      </c>
      <c r="M357" s="243">
        <f t="shared" si="63"/>
        <v>33</v>
      </c>
      <c r="N357" s="314">
        <v>8</v>
      </c>
      <c r="O357" s="249">
        <f t="shared" si="71"/>
        <v>8</v>
      </c>
      <c r="P357" s="249">
        <v>38</v>
      </c>
      <c r="Q357" s="249">
        <v>75</v>
      </c>
      <c r="R357" s="318"/>
      <c r="S357" s="115"/>
      <c r="T357" s="7">
        <f t="shared" si="61"/>
        <v>8.25</v>
      </c>
      <c r="U357" s="101">
        <f t="shared" si="60"/>
        <v>-0.25</v>
      </c>
      <c r="V357" s="3"/>
      <c r="W357" s="7">
        <v>0</v>
      </c>
      <c r="X357" s="7">
        <v>0</v>
      </c>
      <c r="Y357" s="7">
        <v>8</v>
      </c>
      <c r="Z357" s="7">
        <v>25</v>
      </c>
      <c r="AA357" s="7">
        <v>8</v>
      </c>
      <c r="AB357" s="7">
        <v>38</v>
      </c>
      <c r="AC357" s="7">
        <v>75</v>
      </c>
      <c r="AD357" s="112">
        <f t="shared" si="64"/>
        <v>0</v>
      </c>
      <c r="AE357" s="112">
        <f t="shared" si="64"/>
        <v>0</v>
      </c>
      <c r="AF357" s="112">
        <f t="shared" si="65"/>
        <v>-8</v>
      </c>
      <c r="AG357" s="112">
        <f t="shared" si="66"/>
        <v>8</v>
      </c>
      <c r="AH357" s="356">
        <f t="shared" si="67"/>
        <v>0</v>
      </c>
      <c r="AI357" s="112">
        <f t="shared" si="67"/>
        <v>0</v>
      </c>
      <c r="AJ357" s="112">
        <f t="shared" si="67"/>
        <v>0</v>
      </c>
      <c r="AK357" s="3"/>
      <c r="AL357" s="334"/>
      <c r="AM357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образование43.01.07 Слесарь по эксплуатации и ремонту газового оборудованияочнаяКОГПОАУ "Колледж промышленности и автомобильного сервиса"</v>
      </c>
      <c r="AN357" s="337">
        <v>0</v>
      </c>
      <c r="AO357" s="338" t="b">
        <f t="shared" si="69"/>
        <v>0</v>
      </c>
      <c r="AQ357" s="338" t="b">
        <f t="shared" si="70"/>
        <v>1</v>
      </c>
    </row>
    <row r="358" spans="1:43" ht="46.5" customHeight="1" x14ac:dyDescent="0.25">
      <c r="A358" s="353">
        <f t="shared" si="62"/>
        <v>345</v>
      </c>
      <c r="B358" s="230" t="s">
        <v>10</v>
      </c>
      <c r="C358" s="230" t="s">
        <v>15</v>
      </c>
      <c r="D358" s="230" t="s">
        <v>111</v>
      </c>
      <c r="E358" s="230" t="s">
        <v>16</v>
      </c>
      <c r="F358" s="230" t="s">
        <v>118</v>
      </c>
      <c r="G358" s="244">
        <v>46</v>
      </c>
      <c r="H358" s="244">
        <v>44</v>
      </c>
      <c r="I358" s="312">
        <v>50</v>
      </c>
      <c r="J358" s="335">
        <v>42</v>
      </c>
      <c r="K358" s="340">
        <v>42</v>
      </c>
      <c r="L358" s="314">
        <v>60</v>
      </c>
      <c r="M358" s="243">
        <f t="shared" si="63"/>
        <v>68</v>
      </c>
      <c r="N358" s="314">
        <v>50</v>
      </c>
      <c r="O358" s="249">
        <f t="shared" si="71"/>
        <v>50</v>
      </c>
      <c r="P358" s="249">
        <v>50</v>
      </c>
      <c r="Q358" s="249">
        <v>50</v>
      </c>
      <c r="R358" s="318"/>
      <c r="S358" s="115"/>
      <c r="T358" s="7">
        <f t="shared" si="61"/>
        <v>50</v>
      </c>
      <c r="U358" s="101">
        <f t="shared" si="60"/>
        <v>0</v>
      </c>
      <c r="V358" s="3"/>
      <c r="W358" s="7">
        <v>46</v>
      </c>
      <c r="X358" s="7">
        <v>44</v>
      </c>
      <c r="Y358" s="7">
        <v>50</v>
      </c>
      <c r="Z358" s="7">
        <v>60</v>
      </c>
      <c r="AA358" s="7">
        <v>50</v>
      </c>
      <c r="AB358" s="7">
        <v>50</v>
      </c>
      <c r="AC358" s="7">
        <v>50</v>
      </c>
      <c r="AD358" s="112">
        <f t="shared" si="64"/>
        <v>0</v>
      </c>
      <c r="AE358" s="112">
        <f t="shared" si="64"/>
        <v>0</v>
      </c>
      <c r="AF358" s="112">
        <f t="shared" si="65"/>
        <v>-8</v>
      </c>
      <c r="AG358" s="112">
        <f t="shared" si="66"/>
        <v>8</v>
      </c>
      <c r="AH358" s="356">
        <f t="shared" si="67"/>
        <v>0</v>
      </c>
      <c r="AI358" s="112">
        <f t="shared" si="67"/>
        <v>0</v>
      </c>
      <c r="AJ358" s="112">
        <f t="shared" si="67"/>
        <v>0</v>
      </c>
      <c r="AK358" s="3"/>
      <c r="AL358" s="334"/>
      <c r="AM35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образование08.02.11 Управление,эксплуатация и обслуживание многоквартирного домаочнаяКОГПОАУ "Колледж промышленности и автомобильного сервиса"</v>
      </c>
      <c r="AN358" s="337">
        <v>42</v>
      </c>
      <c r="AO358" s="338" t="b">
        <f t="shared" si="69"/>
        <v>0</v>
      </c>
      <c r="AQ358" s="338" t="b">
        <f t="shared" si="70"/>
        <v>1</v>
      </c>
    </row>
    <row r="359" spans="1:43" ht="46.5" customHeight="1" x14ac:dyDescent="0.25">
      <c r="A359" s="353">
        <f t="shared" si="62"/>
        <v>346</v>
      </c>
      <c r="B359" s="230" t="s">
        <v>10</v>
      </c>
      <c r="C359" s="230" t="s">
        <v>15</v>
      </c>
      <c r="D359" s="230" t="s">
        <v>14</v>
      </c>
      <c r="E359" s="230" t="s">
        <v>16</v>
      </c>
      <c r="F359" s="230" t="s">
        <v>148</v>
      </c>
      <c r="G359" s="244">
        <v>97</v>
      </c>
      <c r="H359" s="244">
        <v>95</v>
      </c>
      <c r="I359" s="312">
        <v>83</v>
      </c>
      <c r="J359" s="335">
        <v>90</v>
      </c>
      <c r="K359" s="340">
        <v>90</v>
      </c>
      <c r="L359" s="314">
        <v>106</v>
      </c>
      <c r="M359" s="243">
        <f t="shared" si="63"/>
        <v>99</v>
      </c>
      <c r="N359" s="314">
        <v>95</v>
      </c>
      <c r="O359" s="249">
        <f t="shared" si="71"/>
        <v>95</v>
      </c>
      <c r="P359" s="249">
        <v>96</v>
      </c>
      <c r="Q359" s="249">
        <v>98</v>
      </c>
      <c r="R359" s="318"/>
      <c r="S359" s="115"/>
      <c r="T359" s="7">
        <f t="shared" si="61"/>
        <v>95.25</v>
      </c>
      <c r="U359" s="101">
        <f t="shared" si="60"/>
        <v>-0.25</v>
      </c>
      <c r="V359" s="3"/>
      <c r="W359" s="7">
        <v>97</v>
      </c>
      <c r="X359" s="7">
        <v>95</v>
      </c>
      <c r="Y359" s="7">
        <v>83</v>
      </c>
      <c r="Z359" s="7">
        <v>106</v>
      </c>
      <c r="AA359" s="7">
        <v>95</v>
      </c>
      <c r="AB359" s="7">
        <v>96</v>
      </c>
      <c r="AC359" s="7">
        <v>98</v>
      </c>
      <c r="AD359" s="112">
        <f t="shared" si="64"/>
        <v>0</v>
      </c>
      <c r="AE359" s="112">
        <f t="shared" si="64"/>
        <v>0</v>
      </c>
      <c r="AF359" s="112">
        <f t="shared" si="65"/>
        <v>7</v>
      </c>
      <c r="AG359" s="112">
        <f t="shared" si="66"/>
        <v>-7</v>
      </c>
      <c r="AH359" s="356">
        <f t="shared" si="67"/>
        <v>0</v>
      </c>
      <c r="AI359" s="112">
        <f t="shared" si="67"/>
        <v>0</v>
      </c>
      <c r="AJ359" s="112">
        <f t="shared" si="67"/>
        <v>0</v>
      </c>
      <c r="AK359" s="3"/>
      <c r="AL359" s="334"/>
      <c r="AM359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"Вятский аграрно-промышленный техникум"</v>
      </c>
      <c r="AN359" s="337">
        <v>90</v>
      </c>
      <c r="AO359" s="338" t="b">
        <f t="shared" si="69"/>
        <v>0</v>
      </c>
      <c r="AQ359" s="338" t="b">
        <f t="shared" si="70"/>
        <v>1</v>
      </c>
    </row>
    <row r="360" spans="1:43" ht="46.5" customHeight="1" x14ac:dyDescent="0.25">
      <c r="A360" s="353">
        <f t="shared" si="62"/>
        <v>347</v>
      </c>
      <c r="B360" s="230" t="s">
        <v>10</v>
      </c>
      <c r="C360" s="230" t="s">
        <v>11</v>
      </c>
      <c r="D360" s="230" t="s">
        <v>157</v>
      </c>
      <c r="E360" s="230" t="s">
        <v>16</v>
      </c>
      <c r="F360" s="230" t="s">
        <v>134</v>
      </c>
      <c r="G360" s="244">
        <v>22</v>
      </c>
      <c r="H360" s="244">
        <v>21</v>
      </c>
      <c r="I360" s="312">
        <v>1</v>
      </c>
      <c r="J360" s="335">
        <v>0</v>
      </c>
      <c r="K360" s="340">
        <v>0</v>
      </c>
      <c r="L360" s="314">
        <v>1</v>
      </c>
      <c r="M360" s="243">
        <f t="shared" si="63"/>
        <v>2</v>
      </c>
      <c r="N360" s="314">
        <v>11</v>
      </c>
      <c r="O360" s="249">
        <f t="shared" si="71"/>
        <v>11</v>
      </c>
      <c r="P360" s="249">
        <v>0</v>
      </c>
      <c r="Q360" s="249">
        <v>0</v>
      </c>
      <c r="R360" s="318"/>
      <c r="S360" s="115"/>
      <c r="T360" s="7">
        <f t="shared" si="61"/>
        <v>11.25</v>
      </c>
      <c r="U360" s="101">
        <f t="shared" si="60"/>
        <v>-0.25</v>
      </c>
      <c r="V360" s="3"/>
      <c r="W360" s="7">
        <v>22</v>
      </c>
      <c r="X360" s="7">
        <v>21</v>
      </c>
      <c r="Y360" s="7">
        <v>1</v>
      </c>
      <c r="Z360" s="7">
        <v>1</v>
      </c>
      <c r="AA360" s="7">
        <v>11</v>
      </c>
      <c r="AB360" s="7">
        <v>0</v>
      </c>
      <c r="AC360" s="7">
        <v>0</v>
      </c>
      <c r="AD360" s="112">
        <f t="shared" si="64"/>
        <v>0</v>
      </c>
      <c r="AE360" s="112">
        <f t="shared" si="64"/>
        <v>0</v>
      </c>
      <c r="AF360" s="112">
        <f t="shared" si="65"/>
        <v>-1</v>
      </c>
      <c r="AG360" s="112">
        <f t="shared" si="66"/>
        <v>1</v>
      </c>
      <c r="AH360" s="356">
        <f t="shared" si="67"/>
        <v>0</v>
      </c>
      <c r="AI360" s="112">
        <f t="shared" si="67"/>
        <v>0</v>
      </c>
      <c r="AJ360" s="112">
        <f t="shared" si="67"/>
        <v>0</v>
      </c>
      <c r="AK360" s="3"/>
      <c r="AL360" s="334"/>
      <c r="AM360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образование38.02.04 Коммерция (по отраслям)очнаяКОГПОБУ "Кировский технологический колледж"</v>
      </c>
      <c r="AN360" s="337">
        <v>0</v>
      </c>
      <c r="AO360" s="338" t="b">
        <f t="shared" si="69"/>
        <v>0</v>
      </c>
      <c r="AQ360" s="338" t="b">
        <f t="shared" si="70"/>
        <v>1</v>
      </c>
    </row>
    <row r="361" spans="1:43" ht="46.5" customHeight="1" x14ac:dyDescent="0.25">
      <c r="A361" s="353">
        <f t="shared" si="62"/>
        <v>348</v>
      </c>
      <c r="B361" s="230" t="s">
        <v>10</v>
      </c>
      <c r="C361" s="230" t="s">
        <v>15</v>
      </c>
      <c r="D361" s="230" t="s">
        <v>14</v>
      </c>
      <c r="E361" s="230" t="s">
        <v>16</v>
      </c>
      <c r="F361" s="230" t="s">
        <v>140</v>
      </c>
      <c r="G361" s="244">
        <v>146</v>
      </c>
      <c r="H361" s="244">
        <v>140</v>
      </c>
      <c r="I361" s="312">
        <v>100</v>
      </c>
      <c r="J361" s="335">
        <v>129</v>
      </c>
      <c r="K361" s="340">
        <v>129</v>
      </c>
      <c r="L361" s="314">
        <v>121</v>
      </c>
      <c r="M361" s="243">
        <f t="shared" si="63"/>
        <v>92</v>
      </c>
      <c r="N361" s="314">
        <v>127</v>
      </c>
      <c r="O361" s="249">
        <f t="shared" si="71"/>
        <v>127</v>
      </c>
      <c r="P361" s="249">
        <v>127</v>
      </c>
      <c r="Q361" s="249">
        <v>127</v>
      </c>
      <c r="R361" s="318"/>
      <c r="S361" s="115"/>
      <c r="T361" s="7">
        <f t="shared" si="61"/>
        <v>126.75</v>
      </c>
      <c r="U361" s="101">
        <f t="shared" si="60"/>
        <v>0.25</v>
      </c>
      <c r="V361" s="3"/>
      <c r="W361" s="7">
        <v>146</v>
      </c>
      <c r="X361" s="7">
        <v>140</v>
      </c>
      <c r="Y361" s="7">
        <v>100</v>
      </c>
      <c r="Z361" s="7">
        <v>121</v>
      </c>
      <c r="AA361" s="7">
        <v>127</v>
      </c>
      <c r="AB361" s="7">
        <v>127</v>
      </c>
      <c r="AC361" s="7">
        <v>127</v>
      </c>
      <c r="AD361" s="112">
        <f t="shared" si="64"/>
        <v>0</v>
      </c>
      <c r="AE361" s="112">
        <f t="shared" si="64"/>
        <v>0</v>
      </c>
      <c r="AF361" s="112">
        <f t="shared" si="65"/>
        <v>29</v>
      </c>
      <c r="AG361" s="112">
        <f t="shared" si="66"/>
        <v>-29</v>
      </c>
      <c r="AH361" s="356">
        <f t="shared" si="67"/>
        <v>0</v>
      </c>
      <c r="AI361" s="112">
        <f t="shared" si="67"/>
        <v>0</v>
      </c>
      <c r="AJ361" s="112">
        <f t="shared" si="67"/>
        <v>0</v>
      </c>
      <c r="AK361" s="3"/>
      <c r="AL361" s="334"/>
      <c r="AM361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 КОГПОБУ "Кировский лесопромышленный колледж"</v>
      </c>
      <c r="AN361" s="337">
        <v>129</v>
      </c>
      <c r="AO361" s="338" t="b">
        <f t="shared" si="69"/>
        <v>0</v>
      </c>
      <c r="AQ361" s="338" t="b">
        <f t="shared" si="70"/>
        <v>1</v>
      </c>
    </row>
    <row r="362" spans="1:43" ht="46.5" customHeight="1" x14ac:dyDescent="0.25">
      <c r="A362" s="353">
        <f t="shared" si="62"/>
        <v>349</v>
      </c>
      <c r="B362" s="230" t="s">
        <v>10</v>
      </c>
      <c r="C362" s="230" t="s">
        <v>11</v>
      </c>
      <c r="D362" s="230" t="s">
        <v>109</v>
      </c>
      <c r="E362" s="230" t="s">
        <v>16</v>
      </c>
      <c r="F362" s="230" t="s">
        <v>134</v>
      </c>
      <c r="G362" s="244">
        <v>19</v>
      </c>
      <c r="H362" s="244">
        <v>19</v>
      </c>
      <c r="I362" s="312">
        <v>0</v>
      </c>
      <c r="J362" s="335">
        <v>0</v>
      </c>
      <c r="K362" s="340">
        <v>0</v>
      </c>
      <c r="L362" s="314">
        <v>0</v>
      </c>
      <c r="M362" s="243">
        <f t="shared" si="63"/>
        <v>0</v>
      </c>
      <c r="N362" s="316">
        <v>10</v>
      </c>
      <c r="O362" s="249">
        <f t="shared" si="71"/>
        <v>10</v>
      </c>
      <c r="P362" s="249">
        <v>0</v>
      </c>
      <c r="Q362" s="249">
        <v>0</v>
      </c>
      <c r="R362" s="318" t="s">
        <v>724</v>
      </c>
      <c r="S362" s="115"/>
      <c r="T362" s="7">
        <f t="shared" si="61"/>
        <v>9.5</v>
      </c>
      <c r="U362" s="101">
        <f t="shared" si="60"/>
        <v>0.5</v>
      </c>
      <c r="V362" s="3"/>
      <c r="W362" s="7">
        <v>19</v>
      </c>
      <c r="X362" s="7">
        <v>19</v>
      </c>
      <c r="Y362" s="7">
        <v>0</v>
      </c>
      <c r="Z362" s="7">
        <v>0</v>
      </c>
      <c r="AA362" s="7">
        <v>10</v>
      </c>
      <c r="AB362" s="7">
        <v>0</v>
      </c>
      <c r="AC362" s="7">
        <v>0</v>
      </c>
      <c r="AD362" s="112">
        <f t="shared" si="64"/>
        <v>0</v>
      </c>
      <c r="AE362" s="112">
        <f t="shared" si="64"/>
        <v>0</v>
      </c>
      <c r="AF362" s="112">
        <f t="shared" si="65"/>
        <v>0</v>
      </c>
      <c r="AG362" s="112">
        <f t="shared" si="66"/>
        <v>0</v>
      </c>
      <c r="AH362" s="356">
        <f t="shared" si="67"/>
        <v>0</v>
      </c>
      <c r="AI362" s="112">
        <f t="shared" si="67"/>
        <v>0</v>
      </c>
      <c r="AJ362" s="112">
        <f t="shared" si="67"/>
        <v>0</v>
      </c>
      <c r="AK362" s="3"/>
      <c r="AL362" s="334"/>
      <c r="AM362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образование43.02.14 Гостиничное делоочнаяКОГПОБУ "Кировский технологический колледж"</v>
      </c>
      <c r="AN362" s="337">
        <v>0</v>
      </c>
      <c r="AO362" s="338" t="b">
        <f t="shared" si="69"/>
        <v>0</v>
      </c>
      <c r="AQ362" s="338" t="b">
        <f t="shared" si="70"/>
        <v>1</v>
      </c>
    </row>
    <row r="363" spans="1:43" ht="46.5" customHeight="1" x14ac:dyDescent="0.25">
      <c r="A363" s="353">
        <f t="shared" si="62"/>
        <v>350</v>
      </c>
      <c r="B363" s="230" t="s">
        <v>10</v>
      </c>
      <c r="C363" s="230" t="s">
        <v>15</v>
      </c>
      <c r="D363" s="230" t="s">
        <v>60</v>
      </c>
      <c r="E363" s="230" t="s">
        <v>16</v>
      </c>
      <c r="F363" s="230" t="s">
        <v>147</v>
      </c>
      <c r="G363" s="244">
        <v>93</v>
      </c>
      <c r="H363" s="244">
        <v>91</v>
      </c>
      <c r="I363" s="312">
        <v>79</v>
      </c>
      <c r="J363" s="335">
        <v>76</v>
      </c>
      <c r="K363" s="340">
        <v>76</v>
      </c>
      <c r="L363" s="314">
        <v>102</v>
      </c>
      <c r="M363" s="243">
        <f t="shared" si="63"/>
        <v>105</v>
      </c>
      <c r="N363" s="314">
        <v>91</v>
      </c>
      <c r="O363" s="249">
        <f t="shared" si="71"/>
        <v>91</v>
      </c>
      <c r="P363" s="249">
        <v>116</v>
      </c>
      <c r="Q363" s="249">
        <v>141</v>
      </c>
      <c r="R363" s="318"/>
      <c r="S363" s="115"/>
      <c r="T363" s="7">
        <f t="shared" si="61"/>
        <v>91.25</v>
      </c>
      <c r="U363" s="101">
        <f t="shared" si="60"/>
        <v>-0.25</v>
      </c>
      <c r="V363" s="3"/>
      <c r="W363" s="7">
        <v>93</v>
      </c>
      <c r="X363" s="7">
        <v>91</v>
      </c>
      <c r="Y363" s="7">
        <v>79</v>
      </c>
      <c r="Z363" s="7">
        <v>102</v>
      </c>
      <c r="AA363" s="7">
        <v>91</v>
      </c>
      <c r="AB363" s="7">
        <v>116</v>
      </c>
      <c r="AC363" s="7">
        <v>141</v>
      </c>
      <c r="AD363" s="112">
        <f t="shared" si="64"/>
        <v>0</v>
      </c>
      <c r="AE363" s="112">
        <f t="shared" si="64"/>
        <v>0</v>
      </c>
      <c r="AF363" s="112">
        <f t="shared" si="65"/>
        <v>-3</v>
      </c>
      <c r="AG363" s="112">
        <f t="shared" si="66"/>
        <v>3</v>
      </c>
      <c r="AH363" s="356">
        <f t="shared" si="67"/>
        <v>0</v>
      </c>
      <c r="AI363" s="112">
        <f t="shared" si="67"/>
        <v>0</v>
      </c>
      <c r="AJ363" s="112">
        <f t="shared" si="67"/>
        <v>0</v>
      </c>
      <c r="AK363" s="3"/>
      <c r="AL363" s="334"/>
      <c r="AM36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оборудованияочнаяКОГПОБУ "Санчурский социально-экономический техникум"</v>
      </c>
      <c r="AN363" s="337">
        <v>76</v>
      </c>
      <c r="AO363" s="338" t="b">
        <f t="shared" si="69"/>
        <v>0</v>
      </c>
      <c r="AQ363" s="338" t="b">
        <f t="shared" si="70"/>
        <v>1</v>
      </c>
    </row>
    <row r="364" spans="1:43" ht="45" customHeight="1" x14ac:dyDescent="0.25">
      <c r="A364" s="353">
        <f t="shared" si="62"/>
        <v>351</v>
      </c>
      <c r="B364" s="230" t="s">
        <v>10</v>
      </c>
      <c r="C364" s="230" t="s">
        <v>15</v>
      </c>
      <c r="D364" s="230" t="s">
        <v>29</v>
      </c>
      <c r="E364" s="230" t="s">
        <v>16</v>
      </c>
      <c r="F364" s="230" t="s">
        <v>140</v>
      </c>
      <c r="G364" s="244">
        <v>74</v>
      </c>
      <c r="H364" s="244">
        <v>74</v>
      </c>
      <c r="I364" s="312">
        <v>55</v>
      </c>
      <c r="J364" s="335">
        <v>27</v>
      </c>
      <c r="K364" s="340">
        <v>27</v>
      </c>
      <c r="L364" s="314">
        <v>24</v>
      </c>
      <c r="M364" s="243">
        <f t="shared" si="63"/>
        <v>52</v>
      </c>
      <c r="N364" s="314">
        <v>57</v>
      </c>
      <c r="O364" s="249">
        <f t="shared" si="71"/>
        <v>57</v>
      </c>
      <c r="P364" s="249">
        <v>57</v>
      </c>
      <c r="Q364" s="249">
        <v>57</v>
      </c>
      <c r="R364" s="318"/>
      <c r="S364" s="115"/>
      <c r="T364" s="7">
        <f t="shared" si="61"/>
        <v>56.75</v>
      </c>
      <c r="U364" s="101">
        <f t="shared" si="60"/>
        <v>0.25</v>
      </c>
      <c r="V364" s="3"/>
      <c r="W364" s="7">
        <v>74</v>
      </c>
      <c r="X364" s="7">
        <v>74</v>
      </c>
      <c r="Y364" s="7">
        <v>55</v>
      </c>
      <c r="Z364" s="7">
        <v>24</v>
      </c>
      <c r="AA364" s="7">
        <v>57</v>
      </c>
      <c r="AB364" s="7">
        <v>57</v>
      </c>
      <c r="AC364" s="7">
        <v>57</v>
      </c>
      <c r="AD364" s="112">
        <f t="shared" si="64"/>
        <v>0</v>
      </c>
      <c r="AE364" s="112">
        <f t="shared" si="64"/>
        <v>0</v>
      </c>
      <c r="AF364" s="112">
        <f t="shared" si="65"/>
        <v>-28</v>
      </c>
      <c r="AG364" s="112">
        <f t="shared" si="66"/>
        <v>28</v>
      </c>
      <c r="AH364" s="356">
        <f t="shared" si="67"/>
        <v>0</v>
      </c>
      <c r="AI364" s="112">
        <f t="shared" si="67"/>
        <v>0</v>
      </c>
      <c r="AJ364" s="112">
        <f t="shared" si="67"/>
        <v>0</v>
      </c>
      <c r="AK364" s="3"/>
      <c r="AL364" s="334"/>
      <c r="AM364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образование40.02.01 Право и организация социального обеспеченияочная КОГПОБУ "Кировский лесопромышленный колледж"</v>
      </c>
      <c r="AN364" s="337">
        <v>27</v>
      </c>
      <c r="AO364" s="338" t="b">
        <f t="shared" si="69"/>
        <v>0</v>
      </c>
      <c r="AQ364" s="338" t="b">
        <f t="shared" si="70"/>
        <v>1</v>
      </c>
    </row>
    <row r="365" spans="1:43" ht="45" customHeight="1" x14ac:dyDescent="0.25">
      <c r="A365" s="353">
        <f t="shared" si="62"/>
        <v>352</v>
      </c>
      <c r="B365" s="230" t="s">
        <v>10</v>
      </c>
      <c r="C365" s="230" t="s">
        <v>15</v>
      </c>
      <c r="D365" s="230" t="s">
        <v>101</v>
      </c>
      <c r="E365" s="230" t="s">
        <v>16</v>
      </c>
      <c r="F365" s="230" t="s">
        <v>142</v>
      </c>
      <c r="G365" s="244">
        <v>47</v>
      </c>
      <c r="H365" s="244">
        <v>47</v>
      </c>
      <c r="I365" s="312">
        <v>60</v>
      </c>
      <c r="J365" s="335">
        <v>56</v>
      </c>
      <c r="K365" s="340">
        <v>56</v>
      </c>
      <c r="L365" s="314">
        <v>70</v>
      </c>
      <c r="M365" s="243">
        <f t="shared" si="63"/>
        <v>74</v>
      </c>
      <c r="N365" s="314">
        <v>56</v>
      </c>
      <c r="O365" s="249">
        <f t="shared" si="71"/>
        <v>56</v>
      </c>
      <c r="P365" s="249">
        <v>56</v>
      </c>
      <c r="Q365" s="249">
        <v>56</v>
      </c>
      <c r="R365" s="318"/>
      <c r="S365" s="115"/>
      <c r="T365" s="7">
        <f t="shared" si="61"/>
        <v>56</v>
      </c>
      <c r="U365" s="101">
        <f t="shared" si="60"/>
        <v>0</v>
      </c>
      <c r="V365" s="3"/>
      <c r="W365" s="7">
        <v>47</v>
      </c>
      <c r="X365" s="7">
        <v>47</v>
      </c>
      <c r="Y365" s="7">
        <v>60</v>
      </c>
      <c r="Z365" s="7">
        <v>70</v>
      </c>
      <c r="AA365" s="7">
        <v>56</v>
      </c>
      <c r="AB365" s="7">
        <v>56</v>
      </c>
      <c r="AC365" s="7">
        <v>56</v>
      </c>
      <c r="AD365" s="112">
        <f t="shared" si="64"/>
        <v>0</v>
      </c>
      <c r="AE365" s="112">
        <f t="shared" si="64"/>
        <v>0</v>
      </c>
      <c r="AF365" s="112">
        <f t="shared" si="65"/>
        <v>-4</v>
      </c>
      <c r="AG365" s="112">
        <f t="shared" si="66"/>
        <v>4</v>
      </c>
      <c r="AH365" s="356">
        <f t="shared" si="67"/>
        <v>0</v>
      </c>
      <c r="AI365" s="112">
        <f t="shared" si="67"/>
        <v>0</v>
      </c>
      <c r="AJ365" s="112">
        <f t="shared" si="67"/>
        <v>0</v>
      </c>
      <c r="AK365" s="3"/>
      <c r="AL365" s="334"/>
      <c r="AM365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"Зуевский механико-технологический техникум"</v>
      </c>
      <c r="AN365" s="337">
        <v>56</v>
      </c>
      <c r="AO365" s="338" t="b">
        <f t="shared" si="69"/>
        <v>0</v>
      </c>
      <c r="AQ365" s="338" t="b">
        <f t="shared" si="70"/>
        <v>1</v>
      </c>
    </row>
    <row r="366" spans="1:43" ht="45" customHeight="1" x14ac:dyDescent="0.25">
      <c r="A366" s="353">
        <f t="shared" si="62"/>
        <v>353</v>
      </c>
      <c r="B366" s="230" t="s">
        <v>10</v>
      </c>
      <c r="C366" s="230" t="s">
        <v>15</v>
      </c>
      <c r="D366" s="230" t="s">
        <v>63</v>
      </c>
      <c r="E366" s="230" t="s">
        <v>16</v>
      </c>
      <c r="F366" s="230" t="s">
        <v>120</v>
      </c>
      <c r="G366" s="244">
        <v>51</v>
      </c>
      <c r="H366" s="244">
        <v>51</v>
      </c>
      <c r="I366" s="312">
        <v>57</v>
      </c>
      <c r="J366" s="335">
        <v>57</v>
      </c>
      <c r="K366" s="340">
        <v>57</v>
      </c>
      <c r="L366" s="314">
        <v>70</v>
      </c>
      <c r="M366" s="243">
        <f t="shared" si="63"/>
        <v>70</v>
      </c>
      <c r="N366" s="314">
        <v>57</v>
      </c>
      <c r="O366" s="249">
        <f t="shared" si="71"/>
        <v>57</v>
      </c>
      <c r="P366" s="249">
        <v>57</v>
      </c>
      <c r="Q366" s="249">
        <v>57</v>
      </c>
      <c r="R366" s="318"/>
      <c r="S366" s="115"/>
      <c r="T366" s="7">
        <f t="shared" si="61"/>
        <v>57.25</v>
      </c>
      <c r="U366" s="101">
        <f t="shared" si="60"/>
        <v>-0.25</v>
      </c>
      <c r="V366" s="3"/>
      <c r="W366" s="7">
        <v>51</v>
      </c>
      <c r="X366" s="7">
        <v>51</v>
      </c>
      <c r="Y366" s="7">
        <v>57</v>
      </c>
      <c r="Z366" s="7">
        <v>70</v>
      </c>
      <c r="AA366" s="7">
        <v>57</v>
      </c>
      <c r="AB366" s="7">
        <v>57</v>
      </c>
      <c r="AC366" s="7">
        <v>57</v>
      </c>
      <c r="AD366" s="112">
        <f t="shared" si="64"/>
        <v>0</v>
      </c>
      <c r="AE366" s="112">
        <f t="shared" si="64"/>
        <v>0</v>
      </c>
      <c r="AF366" s="112">
        <f t="shared" si="65"/>
        <v>0</v>
      </c>
      <c r="AG366" s="112">
        <f t="shared" si="66"/>
        <v>0</v>
      </c>
      <c r="AH366" s="356">
        <f t="shared" si="67"/>
        <v>0</v>
      </c>
      <c r="AI366" s="112">
        <f t="shared" si="67"/>
        <v>0</v>
      </c>
      <c r="AJ366" s="112">
        <f t="shared" si="67"/>
        <v>0</v>
      </c>
      <c r="AK366" s="3"/>
      <c r="AL366" s="334"/>
      <c r="AM36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программированиеочнаяКОГПОАУ "Савальский политехнический техникум"</v>
      </c>
      <c r="AN366" s="337">
        <v>57</v>
      </c>
      <c r="AO366" s="338" t="b">
        <f t="shared" si="69"/>
        <v>0</v>
      </c>
      <c r="AQ366" s="338" t="b">
        <f t="shared" si="70"/>
        <v>1</v>
      </c>
    </row>
    <row r="367" spans="1:43" ht="56.25" customHeight="1" x14ac:dyDescent="0.25">
      <c r="A367" s="353">
        <f t="shared" si="62"/>
        <v>354</v>
      </c>
      <c r="B367" s="230" t="s">
        <v>10</v>
      </c>
      <c r="C367" s="230" t="s">
        <v>15</v>
      </c>
      <c r="D367" s="230" t="s">
        <v>60</v>
      </c>
      <c r="E367" s="230" t="s">
        <v>16</v>
      </c>
      <c r="F367" s="230" t="s">
        <v>117</v>
      </c>
      <c r="G367" s="244">
        <v>58</v>
      </c>
      <c r="H367" s="244">
        <v>58</v>
      </c>
      <c r="I367" s="312">
        <v>66</v>
      </c>
      <c r="J367" s="335">
        <v>63</v>
      </c>
      <c r="K367" s="340">
        <v>63</v>
      </c>
      <c r="L367" s="314">
        <v>82</v>
      </c>
      <c r="M367" s="243">
        <f t="shared" si="63"/>
        <v>85</v>
      </c>
      <c r="N367" s="314">
        <v>66</v>
      </c>
      <c r="O367" s="249">
        <f t="shared" si="71"/>
        <v>66</v>
      </c>
      <c r="P367" s="249">
        <v>66</v>
      </c>
      <c r="Q367" s="249">
        <v>66</v>
      </c>
      <c r="R367" s="318"/>
      <c r="S367" s="115"/>
      <c r="T367" s="7">
        <f t="shared" si="61"/>
        <v>66</v>
      </c>
      <c r="U367" s="101">
        <f t="shared" si="60"/>
        <v>0</v>
      </c>
      <c r="V367" s="3"/>
      <c r="W367" s="7">
        <v>58</v>
      </c>
      <c r="X367" s="7">
        <v>58</v>
      </c>
      <c r="Y367" s="7">
        <v>66</v>
      </c>
      <c r="Z367" s="7">
        <v>82</v>
      </c>
      <c r="AA367" s="7">
        <v>66</v>
      </c>
      <c r="AB367" s="7">
        <v>66</v>
      </c>
      <c r="AC367" s="7">
        <v>66</v>
      </c>
      <c r="AD367" s="112">
        <f t="shared" si="64"/>
        <v>0</v>
      </c>
      <c r="AE367" s="112">
        <f t="shared" si="64"/>
        <v>0</v>
      </c>
      <c r="AF367" s="112">
        <f t="shared" si="65"/>
        <v>-3</v>
      </c>
      <c r="AG367" s="112">
        <f t="shared" si="66"/>
        <v>3</v>
      </c>
      <c r="AH367" s="356">
        <f t="shared" si="67"/>
        <v>0</v>
      </c>
      <c r="AI367" s="112">
        <f t="shared" si="67"/>
        <v>0</v>
      </c>
      <c r="AJ367" s="112">
        <f t="shared" si="67"/>
        <v>0</v>
      </c>
      <c r="AK367" s="3"/>
      <c r="AL367" s="334"/>
      <c r="AM367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оборудованияочнаяКОГПОБУ "Нолинский техникум механизации сельского хозяйства"</v>
      </c>
      <c r="AN367" s="337">
        <v>63</v>
      </c>
      <c r="AO367" s="338" t="b">
        <f t="shared" si="69"/>
        <v>0</v>
      </c>
      <c r="AQ367" s="338" t="b">
        <f t="shared" si="70"/>
        <v>1</v>
      </c>
    </row>
    <row r="368" spans="1:43" ht="45" customHeight="1" x14ac:dyDescent="0.25">
      <c r="A368" s="353">
        <f t="shared" si="62"/>
        <v>355</v>
      </c>
      <c r="B368" s="230" t="s">
        <v>10</v>
      </c>
      <c r="C368" s="230" t="s">
        <v>15</v>
      </c>
      <c r="D368" s="230" t="s">
        <v>63</v>
      </c>
      <c r="E368" s="230" t="s">
        <v>16</v>
      </c>
      <c r="F368" s="230" t="s">
        <v>117</v>
      </c>
      <c r="G368" s="244">
        <v>50</v>
      </c>
      <c r="H368" s="244">
        <v>48</v>
      </c>
      <c r="I368" s="312">
        <v>55</v>
      </c>
      <c r="J368" s="335">
        <v>55</v>
      </c>
      <c r="K368" s="340">
        <v>55</v>
      </c>
      <c r="L368" s="314">
        <v>67</v>
      </c>
      <c r="M368" s="243">
        <f t="shared" si="63"/>
        <v>67</v>
      </c>
      <c r="N368" s="314">
        <v>55</v>
      </c>
      <c r="O368" s="249">
        <f t="shared" si="71"/>
        <v>55</v>
      </c>
      <c r="P368" s="249">
        <v>55</v>
      </c>
      <c r="Q368" s="249">
        <v>55</v>
      </c>
      <c r="R368" s="318"/>
      <c r="S368" s="115"/>
      <c r="T368" s="7">
        <f t="shared" si="61"/>
        <v>55</v>
      </c>
      <c r="U368" s="101">
        <f t="shared" si="60"/>
        <v>0</v>
      </c>
      <c r="V368" s="3"/>
      <c r="W368" s="7">
        <v>50</v>
      </c>
      <c r="X368" s="7">
        <v>48</v>
      </c>
      <c r="Y368" s="7">
        <v>55</v>
      </c>
      <c r="Z368" s="7">
        <v>67</v>
      </c>
      <c r="AA368" s="7">
        <v>55</v>
      </c>
      <c r="AB368" s="7">
        <v>55</v>
      </c>
      <c r="AC368" s="7">
        <v>55</v>
      </c>
      <c r="AD368" s="112">
        <f t="shared" si="64"/>
        <v>0</v>
      </c>
      <c r="AE368" s="112">
        <f t="shared" si="64"/>
        <v>0</v>
      </c>
      <c r="AF368" s="112">
        <f t="shared" si="65"/>
        <v>0</v>
      </c>
      <c r="AG368" s="112">
        <f t="shared" si="66"/>
        <v>0</v>
      </c>
      <c r="AH368" s="356">
        <f t="shared" si="67"/>
        <v>0</v>
      </c>
      <c r="AI368" s="112">
        <f t="shared" si="67"/>
        <v>0</v>
      </c>
      <c r="AJ368" s="112">
        <f t="shared" si="67"/>
        <v>0</v>
      </c>
      <c r="AK368" s="3"/>
      <c r="AL368" s="334"/>
      <c r="AM36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программированиеочнаяКОГПОБУ "Нолинский техникум механизации сельского хозяйства"</v>
      </c>
      <c r="AN368" s="337">
        <v>55</v>
      </c>
      <c r="AO368" s="338" t="b">
        <f t="shared" si="69"/>
        <v>0</v>
      </c>
      <c r="AQ368" s="338" t="b">
        <f t="shared" si="70"/>
        <v>1</v>
      </c>
    </row>
    <row r="369" spans="1:43" ht="45" customHeight="1" x14ac:dyDescent="0.25">
      <c r="A369" s="353">
        <f t="shared" si="62"/>
        <v>356</v>
      </c>
      <c r="B369" s="230" t="s">
        <v>10</v>
      </c>
      <c r="C369" s="230" t="s">
        <v>15</v>
      </c>
      <c r="D369" s="230" t="s">
        <v>14</v>
      </c>
      <c r="E369" s="230" t="s">
        <v>13</v>
      </c>
      <c r="F369" s="230" t="s">
        <v>117</v>
      </c>
      <c r="G369" s="244">
        <v>19</v>
      </c>
      <c r="H369" s="244">
        <v>19</v>
      </c>
      <c r="I369" s="312">
        <v>20</v>
      </c>
      <c r="J369" s="335">
        <v>19</v>
      </c>
      <c r="K369" s="340">
        <v>19</v>
      </c>
      <c r="L369" s="314">
        <v>22</v>
      </c>
      <c r="M369" s="243">
        <f t="shared" si="63"/>
        <v>23</v>
      </c>
      <c r="N369" s="314">
        <v>20</v>
      </c>
      <c r="O369" s="249">
        <f t="shared" si="71"/>
        <v>20</v>
      </c>
      <c r="P369" s="249">
        <v>20</v>
      </c>
      <c r="Q369" s="249">
        <v>20</v>
      </c>
      <c r="R369" s="318"/>
      <c r="S369" s="115"/>
      <c r="T369" s="7">
        <f t="shared" si="61"/>
        <v>20</v>
      </c>
      <c r="U369" s="101">
        <f t="shared" si="60"/>
        <v>0</v>
      </c>
      <c r="V369" s="3"/>
      <c r="W369" s="7">
        <v>19</v>
      </c>
      <c r="X369" s="7">
        <v>19</v>
      </c>
      <c r="Y369" s="7">
        <v>20</v>
      </c>
      <c r="Z369" s="7">
        <v>22</v>
      </c>
      <c r="AA369" s="7">
        <v>20</v>
      </c>
      <c r="AB369" s="7">
        <v>20</v>
      </c>
      <c r="AC369" s="7">
        <v>20</v>
      </c>
      <c r="AD369" s="112">
        <f t="shared" si="64"/>
        <v>0</v>
      </c>
      <c r="AE369" s="112">
        <f t="shared" si="64"/>
        <v>0</v>
      </c>
      <c r="AF369" s="112">
        <f t="shared" si="65"/>
        <v>-1</v>
      </c>
      <c r="AG369" s="112">
        <f t="shared" si="66"/>
        <v>1</v>
      </c>
      <c r="AH369" s="356">
        <f t="shared" si="67"/>
        <v>0</v>
      </c>
      <c r="AI369" s="112">
        <f t="shared" si="67"/>
        <v>0</v>
      </c>
      <c r="AJ369" s="112">
        <f t="shared" si="67"/>
        <v>0</v>
      </c>
      <c r="AK369" s="3"/>
      <c r="AL369" s="334"/>
      <c r="AM369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автомобилейзаочнаяКОГПОБУ "Нолинский техникум механизации сельского хозяйства"</v>
      </c>
      <c r="AN369" s="337">
        <v>19</v>
      </c>
      <c r="AO369" s="338" t="b">
        <f t="shared" si="69"/>
        <v>0</v>
      </c>
      <c r="AQ369" s="338" t="b">
        <f t="shared" si="70"/>
        <v>1</v>
      </c>
    </row>
    <row r="370" spans="1:43" ht="45" customHeight="1" x14ac:dyDescent="0.25">
      <c r="A370" s="353">
        <f t="shared" si="62"/>
        <v>357</v>
      </c>
      <c r="B370" s="230" t="s">
        <v>10</v>
      </c>
      <c r="C370" s="230" t="s">
        <v>15</v>
      </c>
      <c r="D370" s="230" t="s">
        <v>14</v>
      </c>
      <c r="E370" s="230" t="s">
        <v>16</v>
      </c>
      <c r="F370" s="230" t="s">
        <v>117</v>
      </c>
      <c r="G370" s="244">
        <v>41</v>
      </c>
      <c r="H370" s="244">
        <v>41</v>
      </c>
      <c r="I370" s="312">
        <v>49</v>
      </c>
      <c r="J370" s="335">
        <v>46</v>
      </c>
      <c r="K370" s="340">
        <v>46</v>
      </c>
      <c r="L370" s="314">
        <v>64</v>
      </c>
      <c r="M370" s="243">
        <f t="shared" si="63"/>
        <v>67</v>
      </c>
      <c r="N370" s="314">
        <v>49</v>
      </c>
      <c r="O370" s="249">
        <f t="shared" si="71"/>
        <v>49</v>
      </c>
      <c r="P370" s="249">
        <v>49</v>
      </c>
      <c r="Q370" s="249">
        <v>49</v>
      </c>
      <c r="R370" s="318"/>
      <c r="S370" s="115"/>
      <c r="T370" s="7">
        <f t="shared" si="61"/>
        <v>48.75</v>
      </c>
      <c r="U370" s="101">
        <f t="shared" si="60"/>
        <v>0.25</v>
      </c>
      <c r="V370" s="3"/>
      <c r="W370" s="7">
        <v>41</v>
      </c>
      <c r="X370" s="7">
        <v>41</v>
      </c>
      <c r="Y370" s="7">
        <v>49</v>
      </c>
      <c r="Z370" s="7">
        <v>64</v>
      </c>
      <c r="AA370" s="7">
        <v>49</v>
      </c>
      <c r="AB370" s="7">
        <v>49</v>
      </c>
      <c r="AC370" s="7">
        <v>49</v>
      </c>
      <c r="AD370" s="112">
        <f t="shared" si="64"/>
        <v>0</v>
      </c>
      <c r="AE370" s="112">
        <f t="shared" si="64"/>
        <v>0</v>
      </c>
      <c r="AF370" s="112">
        <f t="shared" si="65"/>
        <v>-3</v>
      </c>
      <c r="AG370" s="112">
        <f t="shared" si="66"/>
        <v>3</v>
      </c>
      <c r="AH370" s="356">
        <f t="shared" si="67"/>
        <v>0</v>
      </c>
      <c r="AI370" s="112">
        <f t="shared" si="67"/>
        <v>0</v>
      </c>
      <c r="AJ370" s="112">
        <f t="shared" si="67"/>
        <v>0</v>
      </c>
      <c r="AK370" s="3"/>
      <c r="AL370" s="334"/>
      <c r="AM370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образование23.02.07 Техническое обслуживание и ремонт двигателей, систем и агрегатов автомобилейочнаяКОГПОБУ "Нолинский техникум механизации сельского хозяйства"</v>
      </c>
      <c r="AN370" s="337">
        <v>46</v>
      </c>
      <c r="AO370" s="338" t="b">
        <f t="shared" si="69"/>
        <v>0</v>
      </c>
      <c r="AQ370" s="338" t="b">
        <f t="shared" si="70"/>
        <v>1</v>
      </c>
    </row>
    <row r="371" spans="1:43" ht="48.75" customHeight="1" x14ac:dyDescent="0.25">
      <c r="A371" s="353">
        <f t="shared" si="62"/>
        <v>358</v>
      </c>
      <c r="B371" s="230" t="s">
        <v>10</v>
      </c>
      <c r="C371" s="230" t="s">
        <v>15</v>
      </c>
      <c r="D371" s="230" t="s">
        <v>12</v>
      </c>
      <c r="E371" s="230" t="s">
        <v>13</v>
      </c>
      <c r="F371" s="230" t="s">
        <v>117</v>
      </c>
      <c r="G371" s="244">
        <v>10</v>
      </c>
      <c r="H371" s="244">
        <v>11</v>
      </c>
      <c r="I371" s="312">
        <v>10</v>
      </c>
      <c r="J371" s="335">
        <v>11</v>
      </c>
      <c r="K371" s="340">
        <v>11</v>
      </c>
      <c r="L371" s="314">
        <v>8</v>
      </c>
      <c r="M371" s="243">
        <f t="shared" si="63"/>
        <v>7</v>
      </c>
      <c r="N371" s="314">
        <v>10</v>
      </c>
      <c r="O371" s="249">
        <f t="shared" si="71"/>
        <v>10</v>
      </c>
      <c r="P371" s="249">
        <v>10</v>
      </c>
      <c r="Q371" s="249">
        <v>10</v>
      </c>
      <c r="R371" s="318"/>
      <c r="S371" s="115"/>
      <c r="T371" s="7">
        <f t="shared" si="61"/>
        <v>9.75</v>
      </c>
      <c r="U371" s="101">
        <f t="shared" si="60"/>
        <v>0.25</v>
      </c>
      <c r="V371" s="3"/>
      <c r="W371" s="7">
        <v>10</v>
      </c>
      <c r="X371" s="7">
        <v>11</v>
      </c>
      <c r="Y371" s="7">
        <v>10</v>
      </c>
      <c r="Z371" s="7">
        <v>8</v>
      </c>
      <c r="AA371" s="7">
        <v>10</v>
      </c>
      <c r="AB371" s="7">
        <v>10</v>
      </c>
      <c r="AC371" s="7">
        <v>10</v>
      </c>
      <c r="AD371" s="112">
        <f t="shared" si="64"/>
        <v>0</v>
      </c>
      <c r="AE371" s="112">
        <f t="shared" si="64"/>
        <v>0</v>
      </c>
      <c r="AF371" s="112">
        <f t="shared" si="65"/>
        <v>1</v>
      </c>
      <c r="AG371" s="112">
        <f t="shared" si="66"/>
        <v>-1</v>
      </c>
      <c r="AH371" s="356">
        <f t="shared" si="67"/>
        <v>0</v>
      </c>
      <c r="AI371" s="112">
        <f t="shared" si="67"/>
        <v>0</v>
      </c>
      <c r="AJ371" s="112">
        <f t="shared" si="67"/>
        <v>0</v>
      </c>
      <c r="AK371" s="3"/>
      <c r="AL371" s="334"/>
      <c r="AM371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образование08.02.08 Монтаж и эксплуатация оборудования и систем газоснабжениязаочнаяКОГПОБУ "Нолинский техникум механизации сельского хозяйства"</v>
      </c>
      <c r="AN371" s="337">
        <v>11</v>
      </c>
      <c r="AO371" s="338" t="b">
        <f t="shared" si="69"/>
        <v>0</v>
      </c>
      <c r="AQ371" s="338" t="b">
        <f t="shared" si="70"/>
        <v>1</v>
      </c>
    </row>
    <row r="372" spans="1:43" ht="45" customHeight="1" x14ac:dyDescent="0.25">
      <c r="A372" s="353">
        <f t="shared" si="62"/>
        <v>359</v>
      </c>
      <c r="B372" s="230" t="s">
        <v>69</v>
      </c>
      <c r="C372" s="230" t="s">
        <v>15</v>
      </c>
      <c r="D372" s="230" t="s">
        <v>219</v>
      </c>
      <c r="E372" s="230" t="s">
        <v>16</v>
      </c>
      <c r="F372" s="230" t="s">
        <v>145</v>
      </c>
      <c r="G372" s="244">
        <v>15</v>
      </c>
      <c r="H372" s="244">
        <v>14</v>
      </c>
      <c r="I372" s="312">
        <v>17</v>
      </c>
      <c r="J372" s="335">
        <v>17</v>
      </c>
      <c r="K372" s="340">
        <v>17</v>
      </c>
      <c r="L372" s="314">
        <v>28</v>
      </c>
      <c r="M372" s="243">
        <f t="shared" si="63"/>
        <v>28</v>
      </c>
      <c r="N372" s="314">
        <v>19</v>
      </c>
      <c r="O372" s="249">
        <f t="shared" si="71"/>
        <v>19</v>
      </c>
      <c r="P372" s="249">
        <v>19</v>
      </c>
      <c r="Q372" s="249">
        <v>19</v>
      </c>
      <c r="R372" s="318"/>
      <c r="S372" s="115"/>
      <c r="T372" s="7">
        <f t="shared" si="61"/>
        <v>18.5</v>
      </c>
      <c r="U372" s="101">
        <f t="shared" si="60"/>
        <v>0.5</v>
      </c>
      <c r="V372" s="3"/>
      <c r="W372" s="7">
        <v>15</v>
      </c>
      <c r="X372" s="7">
        <v>14</v>
      </c>
      <c r="Y372" s="7">
        <v>17</v>
      </c>
      <c r="Z372" s="7">
        <v>28</v>
      </c>
      <c r="AA372" s="7">
        <v>19</v>
      </c>
      <c r="AB372" s="7">
        <v>19</v>
      </c>
      <c r="AC372" s="7">
        <v>19</v>
      </c>
      <c r="AD372" s="112">
        <f t="shared" si="64"/>
        <v>0</v>
      </c>
      <c r="AE372" s="112">
        <f t="shared" si="64"/>
        <v>0</v>
      </c>
      <c r="AF372" s="112">
        <f t="shared" si="65"/>
        <v>0</v>
      </c>
      <c r="AG372" s="112">
        <f t="shared" si="66"/>
        <v>0</v>
      </c>
      <c r="AH372" s="356">
        <f t="shared" si="67"/>
        <v>0</v>
      </c>
      <c r="AI372" s="112">
        <f t="shared" si="67"/>
        <v>0</v>
      </c>
      <c r="AJ372" s="112">
        <f t="shared" si="67"/>
        <v>0</v>
      </c>
      <c r="AK372" s="3"/>
      <c r="AL372" s="334"/>
      <c r="AM372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 очнаяКОГПОАУ "Яранский технологический техникум"</v>
      </c>
      <c r="AN372" s="337">
        <v>17</v>
      </c>
      <c r="AO372" s="338" t="b">
        <f t="shared" si="69"/>
        <v>0</v>
      </c>
      <c r="AQ372" s="338" t="b">
        <f t="shared" si="70"/>
        <v>1</v>
      </c>
    </row>
    <row r="373" spans="1:43" ht="45" customHeight="1" x14ac:dyDescent="0.25">
      <c r="A373" s="353">
        <f t="shared" si="62"/>
        <v>360</v>
      </c>
      <c r="B373" s="230" t="s">
        <v>10</v>
      </c>
      <c r="C373" s="230" t="s">
        <v>15</v>
      </c>
      <c r="D373" s="230" t="s">
        <v>101</v>
      </c>
      <c r="E373" s="230" t="s">
        <v>16</v>
      </c>
      <c r="F373" s="230" t="s">
        <v>145</v>
      </c>
      <c r="G373" s="244">
        <v>21</v>
      </c>
      <c r="H373" s="244">
        <v>21</v>
      </c>
      <c r="I373" s="312">
        <v>21</v>
      </c>
      <c r="J373" s="335">
        <v>21</v>
      </c>
      <c r="K373" s="340">
        <v>21</v>
      </c>
      <c r="L373" s="314">
        <v>20</v>
      </c>
      <c r="M373" s="243">
        <f t="shared" si="63"/>
        <v>20</v>
      </c>
      <c r="N373" s="314">
        <v>21</v>
      </c>
      <c r="O373" s="249">
        <f t="shared" si="71"/>
        <v>21</v>
      </c>
      <c r="P373" s="249">
        <v>20</v>
      </c>
      <c r="Q373" s="249">
        <v>0</v>
      </c>
      <c r="R373" s="318"/>
      <c r="S373" s="115"/>
      <c r="T373" s="7">
        <f t="shared" si="61"/>
        <v>20.75</v>
      </c>
      <c r="U373" s="101">
        <f t="shared" si="60"/>
        <v>0.25</v>
      </c>
      <c r="V373" s="3"/>
      <c r="W373" s="7">
        <v>21</v>
      </c>
      <c r="X373" s="7">
        <v>21</v>
      </c>
      <c r="Y373" s="7">
        <v>21</v>
      </c>
      <c r="Z373" s="7">
        <v>20</v>
      </c>
      <c r="AA373" s="7">
        <v>21</v>
      </c>
      <c r="AB373" s="7">
        <v>20</v>
      </c>
      <c r="AC373" s="7">
        <v>0</v>
      </c>
      <c r="AD373" s="112">
        <f t="shared" si="64"/>
        <v>0</v>
      </c>
      <c r="AE373" s="112">
        <f t="shared" si="64"/>
        <v>0</v>
      </c>
      <c r="AF373" s="112">
        <f t="shared" si="65"/>
        <v>0</v>
      </c>
      <c r="AG373" s="112">
        <f t="shared" si="66"/>
        <v>0</v>
      </c>
      <c r="AH373" s="356">
        <f t="shared" si="67"/>
        <v>0</v>
      </c>
      <c r="AI373" s="112">
        <f t="shared" si="67"/>
        <v>0</v>
      </c>
      <c r="AJ373" s="112">
        <f t="shared" si="67"/>
        <v>0</v>
      </c>
      <c r="AK373" s="3"/>
      <c r="AL373" s="334"/>
      <c r="AM37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"Яранский технологический техникум"</v>
      </c>
      <c r="AN373" s="337">
        <v>21</v>
      </c>
      <c r="AO373" s="338" t="b">
        <f t="shared" si="69"/>
        <v>0</v>
      </c>
      <c r="AQ373" s="338" t="b">
        <f t="shared" si="70"/>
        <v>1</v>
      </c>
    </row>
    <row r="374" spans="1:43" ht="45" customHeight="1" x14ac:dyDescent="0.25">
      <c r="A374" s="353">
        <f t="shared" si="62"/>
        <v>361</v>
      </c>
      <c r="B374" s="230" t="s">
        <v>10</v>
      </c>
      <c r="C374" s="230" t="s">
        <v>15</v>
      </c>
      <c r="D374" s="230" t="s">
        <v>63</v>
      </c>
      <c r="E374" s="230" t="s">
        <v>16</v>
      </c>
      <c r="F374" s="230" t="s">
        <v>145</v>
      </c>
      <c r="G374" s="244">
        <v>60</v>
      </c>
      <c r="H374" s="244">
        <v>58</v>
      </c>
      <c r="I374" s="312">
        <v>64</v>
      </c>
      <c r="J374" s="335">
        <v>64</v>
      </c>
      <c r="K374" s="340">
        <v>64</v>
      </c>
      <c r="L374" s="314">
        <v>77</v>
      </c>
      <c r="M374" s="243">
        <f t="shared" si="63"/>
        <v>77</v>
      </c>
      <c r="N374" s="314">
        <v>65</v>
      </c>
      <c r="O374" s="249">
        <f t="shared" si="71"/>
        <v>65</v>
      </c>
      <c r="P374" s="249">
        <v>65</v>
      </c>
      <c r="Q374" s="249">
        <v>65</v>
      </c>
      <c r="R374" s="318"/>
      <c r="S374" s="115"/>
      <c r="T374" s="7">
        <f t="shared" si="61"/>
        <v>64.75</v>
      </c>
      <c r="U374" s="101">
        <f t="shared" si="60"/>
        <v>0.25</v>
      </c>
      <c r="V374" s="3"/>
      <c r="W374" s="7">
        <v>60</v>
      </c>
      <c r="X374" s="7">
        <v>58</v>
      </c>
      <c r="Y374" s="7">
        <v>64</v>
      </c>
      <c r="Z374" s="7">
        <v>77</v>
      </c>
      <c r="AA374" s="7">
        <v>65</v>
      </c>
      <c r="AB374" s="7">
        <v>65</v>
      </c>
      <c r="AC374" s="7">
        <v>65</v>
      </c>
      <c r="AD374" s="112">
        <f t="shared" si="64"/>
        <v>0</v>
      </c>
      <c r="AE374" s="112">
        <f t="shared" si="64"/>
        <v>0</v>
      </c>
      <c r="AF374" s="112">
        <f t="shared" si="65"/>
        <v>0</v>
      </c>
      <c r="AG374" s="112">
        <f t="shared" si="66"/>
        <v>0</v>
      </c>
      <c r="AH374" s="356">
        <f t="shared" si="67"/>
        <v>0</v>
      </c>
      <c r="AI374" s="112">
        <f t="shared" si="67"/>
        <v>0</v>
      </c>
      <c r="AJ374" s="112">
        <f t="shared" si="67"/>
        <v>0</v>
      </c>
      <c r="AK374" s="3"/>
      <c r="AL374" s="334"/>
      <c r="AM374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образование09.02.07 Информационные системы и программированиеочнаяКОГПОАУ "Яранский технологический техникум"</v>
      </c>
      <c r="AN374" s="337">
        <v>64</v>
      </c>
      <c r="AO374" s="338" t="b">
        <f t="shared" si="69"/>
        <v>0</v>
      </c>
      <c r="AQ374" s="338" t="b">
        <f t="shared" si="70"/>
        <v>1</v>
      </c>
    </row>
    <row r="375" spans="1:43" ht="45" customHeight="1" x14ac:dyDescent="0.25">
      <c r="A375" s="353">
        <f t="shared" si="62"/>
        <v>362</v>
      </c>
      <c r="B375" s="230" t="s">
        <v>10</v>
      </c>
      <c r="C375" s="230" t="s">
        <v>15</v>
      </c>
      <c r="D375" s="230" t="s">
        <v>154</v>
      </c>
      <c r="E375" s="230" t="s">
        <v>16</v>
      </c>
      <c r="F375" s="230" t="s">
        <v>121</v>
      </c>
      <c r="G375" s="244">
        <v>23</v>
      </c>
      <c r="H375" s="244">
        <v>23</v>
      </c>
      <c r="I375" s="312">
        <v>19</v>
      </c>
      <c r="J375" s="335">
        <v>31</v>
      </c>
      <c r="K375" s="340">
        <v>31</v>
      </c>
      <c r="L375" s="314">
        <v>25</v>
      </c>
      <c r="M375" s="243">
        <f t="shared" si="63"/>
        <v>13</v>
      </c>
      <c r="N375" s="314">
        <v>23</v>
      </c>
      <c r="O375" s="249">
        <f t="shared" si="71"/>
        <v>23</v>
      </c>
      <c r="P375" s="249">
        <v>23</v>
      </c>
      <c r="Q375" s="249">
        <v>23</v>
      </c>
      <c r="R375" s="318"/>
      <c r="S375" s="115"/>
      <c r="T375" s="7">
        <f t="shared" si="61"/>
        <v>22.5</v>
      </c>
      <c r="U375" s="101">
        <f t="shared" si="60"/>
        <v>0.5</v>
      </c>
      <c r="V375" s="3"/>
      <c r="W375" s="7">
        <v>23</v>
      </c>
      <c r="X375" s="7">
        <v>23</v>
      </c>
      <c r="Y375" s="7">
        <v>19</v>
      </c>
      <c r="Z375" s="7">
        <v>25</v>
      </c>
      <c r="AA375" s="7">
        <v>23</v>
      </c>
      <c r="AB375" s="7">
        <v>23</v>
      </c>
      <c r="AC375" s="7">
        <v>23</v>
      </c>
      <c r="AD375" s="112">
        <f t="shared" si="64"/>
        <v>0</v>
      </c>
      <c r="AE375" s="112">
        <f t="shared" si="64"/>
        <v>0</v>
      </c>
      <c r="AF375" s="112">
        <f t="shared" si="65"/>
        <v>12</v>
      </c>
      <c r="AG375" s="112">
        <f t="shared" si="66"/>
        <v>-12</v>
      </c>
      <c r="AH375" s="356">
        <f t="shared" si="67"/>
        <v>0</v>
      </c>
      <c r="AI375" s="112">
        <f t="shared" si="67"/>
        <v>0</v>
      </c>
      <c r="AJ375" s="112">
        <f t="shared" si="67"/>
        <v>0</v>
      </c>
      <c r="AK375" s="3"/>
      <c r="AL375" s="334"/>
      <c r="AM375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образование09.02.06 Сетевое и системное администрированиеочнаяКОГПОБУ "Вятский автомобильно-промышленный колледж"</v>
      </c>
      <c r="AN375" s="337">
        <v>31</v>
      </c>
      <c r="AO375" s="338" t="b">
        <f t="shared" si="69"/>
        <v>0</v>
      </c>
      <c r="AQ375" s="338" t="b">
        <f t="shared" si="70"/>
        <v>1</v>
      </c>
    </row>
    <row r="376" spans="1:43" ht="46.5" customHeight="1" x14ac:dyDescent="0.25">
      <c r="A376" s="353">
        <f t="shared" si="62"/>
        <v>363</v>
      </c>
      <c r="B376" s="230" t="s">
        <v>10</v>
      </c>
      <c r="C376" s="230" t="s">
        <v>11</v>
      </c>
      <c r="D376" s="230" t="s">
        <v>50</v>
      </c>
      <c r="E376" s="230" t="s">
        <v>13</v>
      </c>
      <c r="F376" s="230" t="s">
        <v>121</v>
      </c>
      <c r="G376" s="244">
        <v>44</v>
      </c>
      <c r="H376" s="244">
        <v>41</v>
      </c>
      <c r="I376" s="312">
        <v>22</v>
      </c>
      <c r="J376" s="335">
        <v>41</v>
      </c>
      <c r="K376" s="340">
        <v>41</v>
      </c>
      <c r="L376" s="314">
        <v>21</v>
      </c>
      <c r="M376" s="243">
        <f t="shared" si="63"/>
        <v>2</v>
      </c>
      <c r="N376" s="314">
        <v>32</v>
      </c>
      <c r="O376" s="249">
        <f t="shared" si="71"/>
        <v>32</v>
      </c>
      <c r="P376" s="249">
        <v>32</v>
      </c>
      <c r="Q376" s="249">
        <v>32</v>
      </c>
      <c r="R376" s="318"/>
      <c r="S376" s="115"/>
      <c r="T376" s="7">
        <f t="shared" si="61"/>
        <v>32</v>
      </c>
      <c r="U376" s="101">
        <f t="shared" si="60"/>
        <v>0</v>
      </c>
      <c r="V376" s="3"/>
      <c r="W376" s="7">
        <v>44</v>
      </c>
      <c r="X376" s="7">
        <v>41</v>
      </c>
      <c r="Y376" s="7">
        <v>22</v>
      </c>
      <c r="Z376" s="7">
        <v>21</v>
      </c>
      <c r="AA376" s="7">
        <v>32</v>
      </c>
      <c r="AB376" s="7">
        <v>32</v>
      </c>
      <c r="AC376" s="7">
        <v>32</v>
      </c>
      <c r="AD376" s="112">
        <f t="shared" si="64"/>
        <v>0</v>
      </c>
      <c r="AE376" s="112">
        <f t="shared" si="64"/>
        <v>0</v>
      </c>
      <c r="AF376" s="112">
        <f t="shared" si="65"/>
        <v>19</v>
      </c>
      <c r="AG376" s="112">
        <f t="shared" si="66"/>
        <v>-19</v>
      </c>
      <c r="AH376" s="356">
        <f t="shared" si="67"/>
        <v>0</v>
      </c>
      <c r="AI376" s="112">
        <f t="shared" si="67"/>
        <v>0</v>
      </c>
      <c r="AJ376" s="112">
        <f t="shared" si="67"/>
        <v>0</v>
      </c>
      <c r="AK376" s="3"/>
      <c r="AL376" s="334"/>
      <c r="AM37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образование44.02.01 Дошкольное образованиезаочнаяКОГПОБУ "Вятский автомобильно-промышленный колледж"</v>
      </c>
      <c r="AN376" s="337">
        <v>41</v>
      </c>
      <c r="AO376" s="338" t="b">
        <f t="shared" si="69"/>
        <v>0</v>
      </c>
      <c r="AQ376" s="338" t="b">
        <f t="shared" si="70"/>
        <v>1</v>
      </c>
    </row>
    <row r="377" spans="1:43" ht="45" customHeight="1" x14ac:dyDescent="0.25">
      <c r="A377" s="353">
        <f t="shared" si="62"/>
        <v>364</v>
      </c>
      <c r="B377" s="230" t="s">
        <v>10</v>
      </c>
      <c r="C377" s="230" t="s">
        <v>11</v>
      </c>
      <c r="D377" s="230" t="s">
        <v>38</v>
      </c>
      <c r="E377" s="230" t="s">
        <v>13</v>
      </c>
      <c r="F377" s="230" t="s">
        <v>121</v>
      </c>
      <c r="G377" s="244">
        <v>9</v>
      </c>
      <c r="H377" s="244">
        <v>7</v>
      </c>
      <c r="I377" s="312">
        <v>0</v>
      </c>
      <c r="J377" s="335">
        <v>0</v>
      </c>
      <c r="K377" s="340">
        <v>0</v>
      </c>
      <c r="L377" s="314">
        <v>2</v>
      </c>
      <c r="M377" s="243">
        <f t="shared" si="63"/>
        <v>2</v>
      </c>
      <c r="N377" s="314">
        <v>5</v>
      </c>
      <c r="O377" s="249">
        <f t="shared" si="71"/>
        <v>5</v>
      </c>
      <c r="P377" s="249">
        <v>5</v>
      </c>
      <c r="Q377" s="249">
        <v>5</v>
      </c>
      <c r="R377" s="318"/>
      <c r="S377" s="115"/>
      <c r="T377" s="7">
        <f t="shared" si="61"/>
        <v>4.5</v>
      </c>
      <c r="U377" s="101">
        <f t="shared" si="60"/>
        <v>0.5</v>
      </c>
      <c r="V377" s="3"/>
      <c r="W377" s="7">
        <v>9</v>
      </c>
      <c r="X377" s="7">
        <v>7</v>
      </c>
      <c r="Y377" s="7">
        <v>0</v>
      </c>
      <c r="Z377" s="7">
        <v>2</v>
      </c>
      <c r="AA377" s="7">
        <v>5</v>
      </c>
      <c r="AB377" s="7">
        <v>5</v>
      </c>
      <c r="AC377" s="7">
        <v>5</v>
      </c>
      <c r="AD377" s="112">
        <f t="shared" si="64"/>
        <v>0</v>
      </c>
      <c r="AE377" s="112">
        <f t="shared" si="64"/>
        <v>0</v>
      </c>
      <c r="AF377" s="112">
        <f t="shared" si="65"/>
        <v>0</v>
      </c>
      <c r="AG377" s="112">
        <f t="shared" si="66"/>
        <v>0</v>
      </c>
      <c r="AH377" s="356">
        <f t="shared" si="67"/>
        <v>0</v>
      </c>
      <c r="AI377" s="112">
        <f t="shared" si="67"/>
        <v>0</v>
      </c>
      <c r="AJ377" s="112">
        <f t="shared" si="67"/>
        <v>0</v>
      </c>
      <c r="AK377" s="3"/>
      <c r="AL377" s="334"/>
      <c r="AM377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образование22.02.06 Сварочное производствозаочнаяКОГПОБУ "Вятский автомобильно-промышленный колледж"</v>
      </c>
      <c r="AN377" s="337">
        <v>0</v>
      </c>
      <c r="AO377" s="338" t="b">
        <f t="shared" si="69"/>
        <v>0</v>
      </c>
      <c r="AQ377" s="338" t="b">
        <f t="shared" si="70"/>
        <v>1</v>
      </c>
    </row>
    <row r="378" spans="1:43" ht="45" customHeight="1" x14ac:dyDescent="0.25">
      <c r="A378" s="353">
        <f t="shared" si="62"/>
        <v>365</v>
      </c>
      <c r="B378" s="230" t="s">
        <v>10</v>
      </c>
      <c r="C378" s="230" t="s">
        <v>11</v>
      </c>
      <c r="D378" s="230" t="s">
        <v>33</v>
      </c>
      <c r="E378" s="230" t="s">
        <v>13</v>
      </c>
      <c r="F378" s="230" t="s">
        <v>121</v>
      </c>
      <c r="G378" s="244">
        <v>10</v>
      </c>
      <c r="H378" s="244">
        <v>9</v>
      </c>
      <c r="I378" s="312">
        <v>0</v>
      </c>
      <c r="J378" s="335">
        <v>0</v>
      </c>
      <c r="K378" s="340">
        <v>0</v>
      </c>
      <c r="L378" s="314">
        <v>0</v>
      </c>
      <c r="M378" s="243">
        <f t="shared" si="63"/>
        <v>0</v>
      </c>
      <c r="N378" s="314">
        <v>5</v>
      </c>
      <c r="O378" s="249">
        <f t="shared" si="71"/>
        <v>5</v>
      </c>
      <c r="P378" s="249">
        <v>5</v>
      </c>
      <c r="Q378" s="249">
        <v>5</v>
      </c>
      <c r="R378" s="318"/>
      <c r="S378" s="115"/>
      <c r="T378" s="7">
        <f t="shared" si="61"/>
        <v>4.75</v>
      </c>
      <c r="U378" s="101">
        <f t="shared" si="60"/>
        <v>0.25</v>
      </c>
      <c r="V378" s="3"/>
      <c r="W378" s="7">
        <v>10</v>
      </c>
      <c r="X378" s="7">
        <v>9</v>
      </c>
      <c r="Y378" s="7">
        <v>0</v>
      </c>
      <c r="Z378" s="7">
        <v>0</v>
      </c>
      <c r="AA378" s="7">
        <v>5</v>
      </c>
      <c r="AB378" s="7">
        <v>5</v>
      </c>
      <c r="AC378" s="7">
        <v>5</v>
      </c>
      <c r="AD378" s="112">
        <f t="shared" si="64"/>
        <v>0</v>
      </c>
      <c r="AE378" s="112">
        <f t="shared" si="64"/>
        <v>0</v>
      </c>
      <c r="AF378" s="112">
        <f t="shared" si="65"/>
        <v>0</v>
      </c>
      <c r="AG378" s="112">
        <f t="shared" si="66"/>
        <v>0</v>
      </c>
      <c r="AH378" s="356">
        <f t="shared" si="67"/>
        <v>0</v>
      </c>
      <c r="AI378" s="112">
        <f t="shared" si="67"/>
        <v>0</v>
      </c>
      <c r="AJ378" s="112">
        <f t="shared" si="67"/>
        <v>0</v>
      </c>
      <c r="AK378" s="3"/>
      <c r="AL378" s="334"/>
      <c r="AM37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образование29.02.04 Конструирование, моделирование и технология швейных изделийзаочнаяКОГПОБУ "Вятский автомобильно-промышленный колледж"</v>
      </c>
      <c r="AN378" s="337">
        <v>0</v>
      </c>
      <c r="AO378" s="338" t="b">
        <f t="shared" si="69"/>
        <v>0</v>
      </c>
      <c r="AQ378" s="338" t="b">
        <f t="shared" si="70"/>
        <v>1</v>
      </c>
    </row>
    <row r="379" spans="1:43" ht="45" customHeight="1" x14ac:dyDescent="0.25">
      <c r="A379" s="353">
        <f t="shared" si="62"/>
        <v>366</v>
      </c>
      <c r="B379" s="230" t="s">
        <v>10</v>
      </c>
      <c r="C379" s="230" t="s">
        <v>11</v>
      </c>
      <c r="D379" s="230" t="s">
        <v>14</v>
      </c>
      <c r="E379" s="230" t="s">
        <v>13</v>
      </c>
      <c r="F379" s="230" t="s">
        <v>121</v>
      </c>
      <c r="G379" s="244">
        <v>25</v>
      </c>
      <c r="H379" s="244">
        <v>25</v>
      </c>
      <c r="I379" s="312">
        <v>9</v>
      </c>
      <c r="J379" s="335">
        <v>11</v>
      </c>
      <c r="K379" s="340">
        <v>11</v>
      </c>
      <c r="L379" s="314">
        <v>11</v>
      </c>
      <c r="M379" s="243">
        <f t="shared" si="63"/>
        <v>9</v>
      </c>
      <c r="N379" s="314">
        <v>18</v>
      </c>
      <c r="O379" s="249">
        <f t="shared" si="71"/>
        <v>18</v>
      </c>
      <c r="P379" s="249">
        <v>18</v>
      </c>
      <c r="Q379" s="249">
        <v>18</v>
      </c>
      <c r="R379" s="318"/>
      <c r="S379" s="115"/>
      <c r="T379" s="7">
        <f t="shared" si="61"/>
        <v>17.5</v>
      </c>
      <c r="U379" s="101">
        <f t="shared" si="60"/>
        <v>0.5</v>
      </c>
      <c r="V379" s="3"/>
      <c r="W379" s="7">
        <v>25</v>
      </c>
      <c r="X379" s="7">
        <v>25</v>
      </c>
      <c r="Y379" s="7">
        <v>9</v>
      </c>
      <c r="Z379" s="7">
        <v>11</v>
      </c>
      <c r="AA379" s="7">
        <v>18</v>
      </c>
      <c r="AB379" s="7">
        <v>18</v>
      </c>
      <c r="AC379" s="7">
        <v>18</v>
      </c>
      <c r="AD379" s="112">
        <f t="shared" si="64"/>
        <v>0</v>
      </c>
      <c r="AE379" s="112">
        <f t="shared" si="64"/>
        <v>0</v>
      </c>
      <c r="AF379" s="112">
        <f t="shared" si="65"/>
        <v>2</v>
      </c>
      <c r="AG379" s="112">
        <f t="shared" si="66"/>
        <v>-2</v>
      </c>
      <c r="AH379" s="356">
        <f t="shared" si="67"/>
        <v>0</v>
      </c>
      <c r="AI379" s="112">
        <f t="shared" si="67"/>
        <v>0</v>
      </c>
      <c r="AJ379" s="112">
        <f t="shared" si="67"/>
        <v>0</v>
      </c>
      <c r="AK379" s="3"/>
      <c r="AL379" s="334"/>
      <c r="AM379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образование23.02.07 Техническое обслуживание и ремонт двигателей, систем и агрегатов автомобилейзаочнаяКОГПОБУ "Вятский автомобильно-промышленный колледж"</v>
      </c>
      <c r="AN379" s="337">
        <v>11</v>
      </c>
      <c r="AO379" s="338" t="b">
        <f t="shared" si="69"/>
        <v>0</v>
      </c>
      <c r="AQ379" s="338" t="b">
        <f t="shared" si="70"/>
        <v>1</v>
      </c>
    </row>
    <row r="380" spans="1:43" ht="45" customHeight="1" x14ac:dyDescent="0.25">
      <c r="A380" s="353">
        <f t="shared" si="62"/>
        <v>367</v>
      </c>
      <c r="B380" s="230" t="s">
        <v>69</v>
      </c>
      <c r="C380" s="230" t="s">
        <v>15</v>
      </c>
      <c r="D380" s="230" t="s">
        <v>74</v>
      </c>
      <c r="E380" s="230" t="s">
        <v>16</v>
      </c>
      <c r="F380" s="230" t="s">
        <v>121</v>
      </c>
      <c r="G380" s="244">
        <v>29</v>
      </c>
      <c r="H380" s="244">
        <v>29</v>
      </c>
      <c r="I380" s="312">
        <v>23</v>
      </c>
      <c r="J380" s="335">
        <v>23</v>
      </c>
      <c r="K380" s="340">
        <v>23</v>
      </c>
      <c r="L380" s="314">
        <v>35</v>
      </c>
      <c r="M380" s="243">
        <f t="shared" si="63"/>
        <v>35</v>
      </c>
      <c r="N380" s="314">
        <v>29</v>
      </c>
      <c r="O380" s="249">
        <f t="shared" si="71"/>
        <v>29</v>
      </c>
      <c r="P380" s="249">
        <v>29</v>
      </c>
      <c r="Q380" s="249">
        <v>29</v>
      </c>
      <c r="R380" s="318"/>
      <c r="S380" s="115"/>
      <c r="T380" s="7">
        <f t="shared" si="61"/>
        <v>29</v>
      </c>
      <c r="U380" s="101">
        <f t="shared" si="60"/>
        <v>0</v>
      </c>
      <c r="V380" s="3"/>
      <c r="W380" s="7">
        <v>29</v>
      </c>
      <c r="X380" s="7">
        <v>29</v>
      </c>
      <c r="Y380" s="7">
        <v>23</v>
      </c>
      <c r="Z380" s="7">
        <v>35</v>
      </c>
      <c r="AA380" s="7">
        <v>29</v>
      </c>
      <c r="AB380" s="7">
        <v>29</v>
      </c>
      <c r="AC380" s="7">
        <v>29</v>
      </c>
      <c r="AD380" s="112">
        <f t="shared" si="64"/>
        <v>0</v>
      </c>
      <c r="AE380" s="112">
        <f t="shared" si="64"/>
        <v>0</v>
      </c>
      <c r="AF380" s="112">
        <f t="shared" si="65"/>
        <v>0</v>
      </c>
      <c r="AG380" s="112">
        <f t="shared" si="66"/>
        <v>0</v>
      </c>
      <c r="AH380" s="356">
        <f t="shared" si="67"/>
        <v>0</v>
      </c>
      <c r="AI380" s="112">
        <f t="shared" si="67"/>
        <v>0</v>
      </c>
      <c r="AJ380" s="112">
        <f t="shared" si="67"/>
        <v>0</v>
      </c>
      <c r="AK380" s="3"/>
      <c r="AL380" s="334"/>
      <c r="AM380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образование13.01.10 Электромонтер по ремонту и обслуживанию электрооборудования (по отраслям)очнаяКОГПОБУ "Вятский автомобильно-промышленный колледж"</v>
      </c>
      <c r="AN380" s="337">
        <v>23</v>
      </c>
      <c r="AO380" s="338" t="b">
        <f t="shared" si="69"/>
        <v>0</v>
      </c>
      <c r="AQ380" s="338" t="b">
        <f t="shared" si="70"/>
        <v>1</v>
      </c>
    </row>
    <row r="381" spans="1:43" ht="45" customHeight="1" x14ac:dyDescent="0.25">
      <c r="A381" s="353">
        <f t="shared" si="62"/>
        <v>368</v>
      </c>
      <c r="B381" s="230" t="s">
        <v>10</v>
      </c>
      <c r="C381" s="230" t="s">
        <v>15</v>
      </c>
      <c r="D381" s="230" t="s">
        <v>101</v>
      </c>
      <c r="E381" s="230" t="s">
        <v>16</v>
      </c>
      <c r="F381" s="230" t="s">
        <v>119</v>
      </c>
      <c r="G381" s="244">
        <v>78</v>
      </c>
      <c r="H381" s="244">
        <v>78</v>
      </c>
      <c r="I381" s="312">
        <v>87</v>
      </c>
      <c r="J381" s="335">
        <v>87</v>
      </c>
      <c r="K381" s="340">
        <v>87</v>
      </c>
      <c r="L381" s="314">
        <v>107</v>
      </c>
      <c r="M381" s="243">
        <f t="shared" si="63"/>
        <v>107</v>
      </c>
      <c r="N381" s="314">
        <v>88</v>
      </c>
      <c r="O381" s="249">
        <f t="shared" si="71"/>
        <v>88</v>
      </c>
      <c r="P381" s="249">
        <v>88</v>
      </c>
      <c r="Q381" s="249">
        <v>88</v>
      </c>
      <c r="R381" s="318"/>
      <c r="S381" s="115"/>
      <c r="T381" s="7">
        <f t="shared" si="61"/>
        <v>87.5</v>
      </c>
      <c r="U381" s="101">
        <f t="shared" si="60"/>
        <v>0.5</v>
      </c>
      <c r="V381" s="3"/>
      <c r="W381" s="7">
        <v>78</v>
      </c>
      <c r="X381" s="7">
        <v>78</v>
      </c>
      <c r="Y381" s="7">
        <v>87</v>
      </c>
      <c r="Z381" s="7">
        <v>107</v>
      </c>
      <c r="AA381" s="7">
        <v>88</v>
      </c>
      <c r="AB381" s="7">
        <v>88</v>
      </c>
      <c r="AC381" s="7">
        <v>88</v>
      </c>
      <c r="AD381" s="112">
        <f t="shared" si="64"/>
        <v>0</v>
      </c>
      <c r="AE381" s="112">
        <f t="shared" si="64"/>
        <v>0</v>
      </c>
      <c r="AF381" s="112">
        <f t="shared" si="65"/>
        <v>0</v>
      </c>
      <c r="AG381" s="112">
        <f t="shared" si="66"/>
        <v>0</v>
      </c>
      <c r="AH381" s="356">
        <f t="shared" si="67"/>
        <v>0</v>
      </c>
      <c r="AI381" s="112">
        <f t="shared" si="67"/>
        <v>0</v>
      </c>
      <c r="AJ381" s="112">
        <f t="shared" si="67"/>
        <v>0</v>
      </c>
      <c r="AK381" s="3"/>
      <c r="AL381" s="334"/>
      <c r="AM381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"Кировский сельскохозяйственный техникум"</v>
      </c>
      <c r="AN381" s="337">
        <v>87</v>
      </c>
      <c r="AO381" s="338" t="b">
        <f t="shared" si="69"/>
        <v>0</v>
      </c>
      <c r="AQ381" s="338" t="b">
        <f t="shared" si="70"/>
        <v>1</v>
      </c>
    </row>
    <row r="382" spans="1:43" ht="45" customHeight="1" x14ac:dyDescent="0.25">
      <c r="A382" s="353">
        <f t="shared" si="62"/>
        <v>369</v>
      </c>
      <c r="B382" s="230" t="s">
        <v>10</v>
      </c>
      <c r="C382" s="230" t="s">
        <v>11</v>
      </c>
      <c r="D382" s="230" t="s">
        <v>101</v>
      </c>
      <c r="E382" s="230" t="s">
        <v>13</v>
      </c>
      <c r="F382" s="230" t="s">
        <v>119</v>
      </c>
      <c r="G382" s="244">
        <v>14</v>
      </c>
      <c r="H382" s="244">
        <v>14</v>
      </c>
      <c r="I382" s="312">
        <v>19</v>
      </c>
      <c r="J382" s="335">
        <v>19</v>
      </c>
      <c r="K382" s="340">
        <v>19</v>
      </c>
      <c r="L382" s="314">
        <v>29</v>
      </c>
      <c r="M382" s="243">
        <f t="shared" si="63"/>
        <v>29</v>
      </c>
      <c r="N382" s="314">
        <v>19</v>
      </c>
      <c r="O382" s="249">
        <f t="shared" si="71"/>
        <v>19</v>
      </c>
      <c r="P382" s="249">
        <v>19</v>
      </c>
      <c r="Q382" s="249">
        <v>19</v>
      </c>
      <c r="R382" s="318"/>
      <c r="S382" s="115"/>
      <c r="T382" s="7">
        <f t="shared" si="61"/>
        <v>19</v>
      </c>
      <c r="U382" s="101">
        <f t="shared" ref="U382:U445" si="72">O382-T382</f>
        <v>0</v>
      </c>
      <c r="V382" s="3"/>
      <c r="W382" s="7">
        <v>14</v>
      </c>
      <c r="X382" s="7">
        <v>14</v>
      </c>
      <c r="Y382" s="7">
        <v>19</v>
      </c>
      <c r="Z382" s="7">
        <v>29</v>
      </c>
      <c r="AA382" s="7">
        <v>19</v>
      </c>
      <c r="AB382" s="7">
        <v>19</v>
      </c>
      <c r="AC382" s="7">
        <v>19</v>
      </c>
      <c r="AD382" s="112">
        <f t="shared" si="64"/>
        <v>0</v>
      </c>
      <c r="AE382" s="112">
        <f t="shared" si="64"/>
        <v>0</v>
      </c>
      <c r="AF382" s="112">
        <f t="shared" si="65"/>
        <v>0</v>
      </c>
      <c r="AG382" s="112">
        <f t="shared" si="66"/>
        <v>0</v>
      </c>
      <c r="AH382" s="356">
        <f t="shared" si="67"/>
        <v>0</v>
      </c>
      <c r="AI382" s="112">
        <f t="shared" si="67"/>
        <v>0</v>
      </c>
      <c r="AJ382" s="112">
        <f t="shared" si="67"/>
        <v>0</v>
      </c>
      <c r="AK382" s="3"/>
      <c r="AL382" s="334"/>
      <c r="AM382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образование43.02.15 Поварское и кондитерское делозаочнаяКОГПОБУ "Кировский сельскохозяйственный техникум"</v>
      </c>
      <c r="AN382" s="337">
        <v>19</v>
      </c>
      <c r="AO382" s="338" t="b">
        <f t="shared" si="69"/>
        <v>0</v>
      </c>
      <c r="AQ382" s="338" t="b">
        <f t="shared" si="70"/>
        <v>1</v>
      </c>
    </row>
    <row r="383" spans="1:43" ht="45" customHeight="1" x14ac:dyDescent="0.25">
      <c r="A383" s="353">
        <f t="shared" si="62"/>
        <v>370</v>
      </c>
      <c r="B383" s="230" t="s">
        <v>10</v>
      </c>
      <c r="C383" s="230" t="s">
        <v>11</v>
      </c>
      <c r="D383" s="230" t="s">
        <v>14</v>
      </c>
      <c r="E383" s="230" t="s">
        <v>13</v>
      </c>
      <c r="F383" s="230" t="s">
        <v>125</v>
      </c>
      <c r="G383" s="244">
        <v>0</v>
      </c>
      <c r="H383" s="244">
        <v>0</v>
      </c>
      <c r="I383" s="312">
        <v>3</v>
      </c>
      <c r="J383" s="335">
        <v>0</v>
      </c>
      <c r="K383" s="340">
        <v>0</v>
      </c>
      <c r="L383" s="314">
        <v>10</v>
      </c>
      <c r="M383" s="243">
        <f t="shared" si="63"/>
        <v>13</v>
      </c>
      <c r="N383" s="314">
        <v>3</v>
      </c>
      <c r="O383" s="249">
        <f t="shared" si="71"/>
        <v>3</v>
      </c>
      <c r="P383" s="249">
        <v>3</v>
      </c>
      <c r="Q383" s="249">
        <v>3</v>
      </c>
      <c r="R383" s="318"/>
      <c r="S383" s="115"/>
      <c r="T383" s="7">
        <f t="shared" si="61"/>
        <v>3.25</v>
      </c>
      <c r="U383" s="101">
        <f t="shared" si="72"/>
        <v>-0.25</v>
      </c>
      <c r="V383" s="3"/>
      <c r="W383" s="7">
        <v>0</v>
      </c>
      <c r="X383" s="7">
        <v>0</v>
      </c>
      <c r="Y383" s="7">
        <v>3</v>
      </c>
      <c r="Z383" s="7">
        <v>10</v>
      </c>
      <c r="AA383" s="7">
        <v>3</v>
      </c>
      <c r="AB383" s="7">
        <v>3</v>
      </c>
      <c r="AC383" s="7">
        <v>3</v>
      </c>
      <c r="AD383" s="112">
        <f t="shared" si="64"/>
        <v>0</v>
      </c>
      <c r="AE383" s="112">
        <f t="shared" si="64"/>
        <v>0</v>
      </c>
      <c r="AF383" s="112">
        <f t="shared" si="65"/>
        <v>-3</v>
      </c>
      <c r="AG383" s="112">
        <f t="shared" si="66"/>
        <v>3</v>
      </c>
      <c r="AH383" s="356">
        <f t="shared" si="67"/>
        <v>0</v>
      </c>
      <c r="AI383" s="112">
        <f t="shared" si="67"/>
        <v>0</v>
      </c>
      <c r="AJ383" s="112">
        <f t="shared" si="67"/>
        <v>0</v>
      </c>
      <c r="AK383" s="3"/>
      <c r="AL383" s="334"/>
      <c r="AM38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образование23.02.07 Техническое обслуживание и ремонт двигателей, систем и агрегатов автомобилейзаочнаяКОГПОБУ "Вятско-Полянский механический техникум"</v>
      </c>
      <c r="AN383" s="337">
        <v>0</v>
      </c>
      <c r="AO383" s="338" t="b">
        <f t="shared" si="69"/>
        <v>0</v>
      </c>
      <c r="AQ383" s="338" t="b">
        <f t="shared" si="70"/>
        <v>1</v>
      </c>
    </row>
    <row r="384" spans="1:43" ht="45" customHeight="1" x14ac:dyDescent="0.25">
      <c r="A384" s="353">
        <f t="shared" si="62"/>
        <v>371</v>
      </c>
      <c r="B384" s="230" t="s">
        <v>160</v>
      </c>
      <c r="C384" s="230" t="s">
        <v>15</v>
      </c>
      <c r="D384" s="230" t="s">
        <v>76</v>
      </c>
      <c r="E384" s="230" t="s">
        <v>16</v>
      </c>
      <c r="F384" s="230" t="s">
        <v>125</v>
      </c>
      <c r="G384" s="244">
        <v>21</v>
      </c>
      <c r="H384" s="244">
        <v>20</v>
      </c>
      <c r="I384" s="312">
        <v>21</v>
      </c>
      <c r="J384" s="335">
        <v>21</v>
      </c>
      <c r="K384" s="340">
        <v>21</v>
      </c>
      <c r="L384" s="314">
        <v>22</v>
      </c>
      <c r="M384" s="243">
        <f t="shared" si="63"/>
        <v>22</v>
      </c>
      <c r="N384" s="314">
        <v>21</v>
      </c>
      <c r="O384" s="249">
        <f t="shared" si="71"/>
        <v>21</v>
      </c>
      <c r="P384" s="249">
        <v>21</v>
      </c>
      <c r="Q384" s="249">
        <v>21</v>
      </c>
      <c r="R384" s="318"/>
      <c r="S384" s="115"/>
      <c r="T384" s="7">
        <f t="shared" si="61"/>
        <v>21</v>
      </c>
      <c r="U384" s="101">
        <f t="shared" si="72"/>
        <v>0</v>
      </c>
      <c r="V384" s="3"/>
      <c r="W384" s="7">
        <v>21</v>
      </c>
      <c r="X384" s="7">
        <v>20</v>
      </c>
      <c r="Y384" s="7">
        <v>21</v>
      </c>
      <c r="Z384" s="7">
        <v>22</v>
      </c>
      <c r="AA384" s="7">
        <v>21</v>
      </c>
      <c r="AB384" s="7">
        <v>21</v>
      </c>
      <c r="AC384" s="7">
        <v>21</v>
      </c>
      <c r="AD384" s="112">
        <f t="shared" si="64"/>
        <v>0</v>
      </c>
      <c r="AE384" s="112">
        <f t="shared" si="64"/>
        <v>0</v>
      </c>
      <c r="AF384" s="112">
        <f t="shared" si="65"/>
        <v>0</v>
      </c>
      <c r="AG384" s="112">
        <f t="shared" si="66"/>
        <v>0</v>
      </c>
      <c r="AH384" s="356">
        <f t="shared" si="67"/>
        <v>0</v>
      </c>
      <c r="AI384" s="112">
        <f t="shared" si="67"/>
        <v>0</v>
      </c>
      <c r="AJ384" s="112">
        <f t="shared" si="67"/>
        <v>0</v>
      </c>
      <c r="AK384" s="3"/>
      <c r="AL384" s="334"/>
      <c r="AM384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образование08.01.25 Мастер отделочных строительных и декоративных работ очнаяКОГПОБУ "Вятско-Полянский механический техникум"</v>
      </c>
      <c r="AN384" s="337">
        <v>21</v>
      </c>
      <c r="AO384" s="338" t="b">
        <f t="shared" si="69"/>
        <v>0</v>
      </c>
      <c r="AQ384" s="338" t="b">
        <f t="shared" si="70"/>
        <v>1</v>
      </c>
    </row>
    <row r="385" spans="1:43" ht="45" customHeight="1" x14ac:dyDescent="0.25">
      <c r="A385" s="353">
        <f t="shared" si="62"/>
        <v>372</v>
      </c>
      <c r="B385" s="230" t="s">
        <v>10</v>
      </c>
      <c r="C385" s="230" t="s">
        <v>15</v>
      </c>
      <c r="D385" s="230" t="s">
        <v>101</v>
      </c>
      <c r="E385" s="230" t="s">
        <v>16</v>
      </c>
      <c r="F385" s="230" t="s">
        <v>125</v>
      </c>
      <c r="G385" s="244">
        <v>24</v>
      </c>
      <c r="H385" s="244">
        <v>23</v>
      </c>
      <c r="I385" s="312">
        <v>24</v>
      </c>
      <c r="J385" s="335">
        <v>22</v>
      </c>
      <c r="K385" s="340">
        <v>22</v>
      </c>
      <c r="L385" s="314">
        <v>25</v>
      </c>
      <c r="M385" s="243">
        <f t="shared" si="63"/>
        <v>27</v>
      </c>
      <c r="N385" s="314">
        <v>24</v>
      </c>
      <c r="O385" s="249">
        <f t="shared" si="71"/>
        <v>24</v>
      </c>
      <c r="P385" s="249">
        <v>24</v>
      </c>
      <c r="Q385" s="249">
        <v>24</v>
      </c>
      <c r="R385" s="318"/>
      <c r="S385" s="115"/>
      <c r="T385" s="7">
        <f t="shared" si="61"/>
        <v>24</v>
      </c>
      <c r="U385" s="101">
        <f t="shared" si="72"/>
        <v>0</v>
      </c>
      <c r="V385" s="3"/>
      <c r="W385" s="7">
        <v>24</v>
      </c>
      <c r="X385" s="7">
        <v>23</v>
      </c>
      <c r="Y385" s="7">
        <v>24</v>
      </c>
      <c r="Z385" s="7">
        <v>25</v>
      </c>
      <c r="AA385" s="7">
        <v>24</v>
      </c>
      <c r="AB385" s="7">
        <v>24</v>
      </c>
      <c r="AC385" s="7">
        <v>24</v>
      </c>
      <c r="AD385" s="112">
        <f t="shared" si="64"/>
        <v>0</v>
      </c>
      <c r="AE385" s="112">
        <f t="shared" si="64"/>
        <v>0</v>
      </c>
      <c r="AF385" s="112">
        <f t="shared" si="65"/>
        <v>-2</v>
      </c>
      <c r="AG385" s="112">
        <f t="shared" si="66"/>
        <v>2</v>
      </c>
      <c r="AH385" s="356">
        <f t="shared" si="67"/>
        <v>0</v>
      </c>
      <c r="AI385" s="112">
        <f t="shared" si="67"/>
        <v>0</v>
      </c>
      <c r="AJ385" s="112">
        <f t="shared" si="67"/>
        <v>0</v>
      </c>
      <c r="AK385" s="3"/>
      <c r="AL385" s="334"/>
      <c r="AM385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делоочнаяКОГПОБУ "Вятско-Полянский механический техникум"</v>
      </c>
      <c r="AN385" s="337">
        <v>22</v>
      </c>
      <c r="AO385" s="338" t="b">
        <f t="shared" si="69"/>
        <v>0</v>
      </c>
      <c r="AQ385" s="338" t="b">
        <f t="shared" si="70"/>
        <v>1</v>
      </c>
    </row>
    <row r="386" spans="1:43" ht="45" customHeight="1" x14ac:dyDescent="0.25">
      <c r="A386" s="353">
        <f t="shared" si="62"/>
        <v>373</v>
      </c>
      <c r="B386" s="230" t="s">
        <v>161</v>
      </c>
      <c r="C386" s="230" t="s">
        <v>15</v>
      </c>
      <c r="D386" s="230" t="s">
        <v>14</v>
      </c>
      <c r="E386" s="230" t="s">
        <v>16</v>
      </c>
      <c r="F386" s="230" t="s">
        <v>151</v>
      </c>
      <c r="G386" s="244">
        <v>64</v>
      </c>
      <c r="H386" s="244">
        <v>64</v>
      </c>
      <c r="I386" s="312">
        <v>74</v>
      </c>
      <c r="J386" s="335">
        <v>85</v>
      </c>
      <c r="K386" s="340">
        <v>85</v>
      </c>
      <c r="L386" s="314">
        <v>95</v>
      </c>
      <c r="M386" s="243">
        <f t="shared" si="63"/>
        <v>84</v>
      </c>
      <c r="N386" s="314">
        <v>74</v>
      </c>
      <c r="O386" s="249">
        <f t="shared" si="71"/>
        <v>74</v>
      </c>
      <c r="P386" s="249">
        <v>74</v>
      </c>
      <c r="Q386" s="249">
        <v>74</v>
      </c>
      <c r="R386" s="318"/>
      <c r="S386" s="115"/>
      <c r="T386" s="7">
        <f t="shared" si="61"/>
        <v>74.25</v>
      </c>
      <c r="U386" s="101">
        <f t="shared" si="72"/>
        <v>-0.25</v>
      </c>
      <c r="V386" s="3"/>
      <c r="W386" s="7">
        <v>64</v>
      </c>
      <c r="X386" s="7">
        <v>64</v>
      </c>
      <c r="Y386" s="7">
        <v>74</v>
      </c>
      <c r="Z386" s="7">
        <v>95</v>
      </c>
      <c r="AA386" s="7">
        <v>74</v>
      </c>
      <c r="AB386" s="7">
        <v>74</v>
      </c>
      <c r="AC386" s="7">
        <v>74</v>
      </c>
      <c r="AD386" s="112">
        <f t="shared" si="64"/>
        <v>0</v>
      </c>
      <c r="AE386" s="112">
        <f t="shared" si="64"/>
        <v>0</v>
      </c>
      <c r="AF386" s="112">
        <f t="shared" si="65"/>
        <v>11</v>
      </c>
      <c r="AG386" s="112">
        <f t="shared" si="66"/>
        <v>-11</v>
      </c>
      <c r="AH386" s="356">
        <f t="shared" si="67"/>
        <v>0</v>
      </c>
      <c r="AI386" s="112">
        <f t="shared" si="67"/>
        <v>0</v>
      </c>
      <c r="AJ386" s="112">
        <f t="shared" si="67"/>
        <v>0</v>
      </c>
      <c r="AK386" s="3"/>
      <c r="AL386" s="334"/>
      <c r="AM386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звенаОсновное общее образование23.02.07 Техническое обслуживание и ремонт двигателей, систем и агрегатов автомобилейочнаяКОГПОБУ "Яранский аграрный техникум"</v>
      </c>
      <c r="AN386" s="337">
        <v>85</v>
      </c>
      <c r="AO386" s="338" t="b">
        <f t="shared" si="69"/>
        <v>0</v>
      </c>
      <c r="AQ386" s="338" t="b">
        <f t="shared" si="70"/>
        <v>1</v>
      </c>
    </row>
    <row r="387" spans="1:43" ht="45" customHeight="1" x14ac:dyDescent="0.25">
      <c r="A387" s="353">
        <f t="shared" si="62"/>
        <v>374</v>
      </c>
      <c r="B387" s="230" t="s">
        <v>161</v>
      </c>
      <c r="C387" s="230" t="s">
        <v>11</v>
      </c>
      <c r="D387" s="230" t="s">
        <v>14</v>
      </c>
      <c r="E387" s="230" t="s">
        <v>13</v>
      </c>
      <c r="F387" s="230" t="s">
        <v>151</v>
      </c>
      <c r="G387" s="244">
        <v>44</v>
      </c>
      <c r="H387" s="244">
        <v>44</v>
      </c>
      <c r="I387" s="312">
        <v>51</v>
      </c>
      <c r="J387" s="335">
        <v>55</v>
      </c>
      <c r="K387" s="340">
        <v>55</v>
      </c>
      <c r="L387" s="314">
        <v>65</v>
      </c>
      <c r="M387" s="243">
        <f t="shared" si="63"/>
        <v>61</v>
      </c>
      <c r="N387" s="314">
        <v>51</v>
      </c>
      <c r="O387" s="249">
        <f t="shared" si="71"/>
        <v>51</v>
      </c>
      <c r="P387" s="249">
        <v>51</v>
      </c>
      <c r="Q387" s="249">
        <v>51</v>
      </c>
      <c r="R387" s="318"/>
      <c r="S387" s="115"/>
      <c r="T387" s="7">
        <f t="shared" si="61"/>
        <v>51</v>
      </c>
      <c r="U387" s="101">
        <f t="shared" si="72"/>
        <v>0</v>
      </c>
      <c r="V387" s="3"/>
      <c r="W387" s="7">
        <v>44</v>
      </c>
      <c r="X387" s="7">
        <v>44</v>
      </c>
      <c r="Y387" s="7">
        <v>51</v>
      </c>
      <c r="Z387" s="7">
        <v>65</v>
      </c>
      <c r="AA387" s="7">
        <v>51</v>
      </c>
      <c r="AB387" s="7">
        <v>51</v>
      </c>
      <c r="AC387" s="7">
        <v>51</v>
      </c>
      <c r="AD387" s="112">
        <f t="shared" si="64"/>
        <v>0</v>
      </c>
      <c r="AE387" s="112">
        <f t="shared" si="64"/>
        <v>0</v>
      </c>
      <c r="AF387" s="112">
        <f t="shared" si="65"/>
        <v>4</v>
      </c>
      <c r="AG387" s="112">
        <f t="shared" si="66"/>
        <v>-4</v>
      </c>
      <c r="AH387" s="356">
        <f t="shared" si="67"/>
        <v>0</v>
      </c>
      <c r="AI387" s="112">
        <f t="shared" si="67"/>
        <v>0</v>
      </c>
      <c r="AJ387" s="112">
        <f t="shared" si="67"/>
        <v>0</v>
      </c>
      <c r="AK387" s="3"/>
      <c r="AL387" s="334"/>
      <c r="AM387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звенаСреднее общее образование23.02.07 Техническое обслуживание и ремонт двигателей, систем и агрегатов автомобилейзаочнаяКОГПОБУ "Яранский аграрный техникум"</v>
      </c>
      <c r="AN387" s="337">
        <v>55</v>
      </c>
      <c r="AO387" s="338" t="b">
        <f t="shared" si="69"/>
        <v>0</v>
      </c>
      <c r="AQ387" s="338" t="b">
        <f t="shared" si="70"/>
        <v>1</v>
      </c>
    </row>
    <row r="388" spans="1:43" ht="45" customHeight="1" x14ac:dyDescent="0.25">
      <c r="A388" s="353">
        <f t="shared" si="62"/>
        <v>375</v>
      </c>
      <c r="B388" s="230" t="s">
        <v>160</v>
      </c>
      <c r="C388" s="230" t="s">
        <v>15</v>
      </c>
      <c r="D388" s="230" t="s">
        <v>90</v>
      </c>
      <c r="E388" s="230" t="s">
        <v>16</v>
      </c>
      <c r="F388" s="230" t="s">
        <v>133</v>
      </c>
      <c r="G388" s="244">
        <v>35</v>
      </c>
      <c r="H388" s="244">
        <v>32</v>
      </c>
      <c r="I388" s="312">
        <v>11</v>
      </c>
      <c r="J388" s="335">
        <v>15</v>
      </c>
      <c r="K388" s="340">
        <v>15</v>
      </c>
      <c r="L388" s="314">
        <v>20</v>
      </c>
      <c r="M388" s="243">
        <f t="shared" si="63"/>
        <v>16</v>
      </c>
      <c r="N388" s="314">
        <v>25</v>
      </c>
      <c r="O388" s="249">
        <f t="shared" si="71"/>
        <v>25</v>
      </c>
      <c r="P388" s="249">
        <v>17</v>
      </c>
      <c r="Q388" s="249">
        <v>0</v>
      </c>
      <c r="R388" s="318"/>
      <c r="S388" s="115"/>
      <c r="T388" s="7">
        <f t="shared" si="61"/>
        <v>24.5</v>
      </c>
      <c r="U388" s="101">
        <f t="shared" si="72"/>
        <v>0.5</v>
      </c>
      <c r="V388" s="3"/>
      <c r="W388" s="7">
        <v>35</v>
      </c>
      <c r="X388" s="7">
        <v>32</v>
      </c>
      <c r="Y388" s="7">
        <v>11</v>
      </c>
      <c r="Z388" s="7">
        <v>20</v>
      </c>
      <c r="AA388" s="7">
        <v>25</v>
      </c>
      <c r="AB388" s="7">
        <v>17</v>
      </c>
      <c r="AC388" s="7">
        <v>0</v>
      </c>
      <c r="AD388" s="112">
        <f t="shared" si="64"/>
        <v>0</v>
      </c>
      <c r="AE388" s="112">
        <f t="shared" si="64"/>
        <v>0</v>
      </c>
      <c r="AF388" s="112">
        <f t="shared" si="65"/>
        <v>4</v>
      </c>
      <c r="AG388" s="112">
        <f t="shared" si="66"/>
        <v>-4</v>
      </c>
      <c r="AH388" s="356">
        <f t="shared" si="67"/>
        <v>0</v>
      </c>
      <c r="AI388" s="112">
        <f t="shared" si="67"/>
        <v>0</v>
      </c>
      <c r="AJ388" s="112">
        <f t="shared" si="67"/>
        <v>0</v>
      </c>
      <c r="AK388" s="3"/>
      <c r="AL388" s="334"/>
      <c r="AM388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образование35.01.13 Тракторист-машинист сельскохозяйственного производстваочнаяКОГПОАУ "Уржумский аграрно-технический техникум"</v>
      </c>
      <c r="AN388" s="337">
        <v>15</v>
      </c>
      <c r="AO388" s="338" t="b">
        <f t="shared" si="69"/>
        <v>0</v>
      </c>
      <c r="AQ388" s="338" t="b">
        <f t="shared" si="70"/>
        <v>1</v>
      </c>
    </row>
    <row r="389" spans="1:43" ht="45" customHeight="1" x14ac:dyDescent="0.25">
      <c r="A389" s="353">
        <f t="shared" si="62"/>
        <v>376</v>
      </c>
      <c r="B389" s="230" t="s">
        <v>160</v>
      </c>
      <c r="C389" s="230" t="s">
        <v>15</v>
      </c>
      <c r="D389" s="230" t="s">
        <v>162</v>
      </c>
      <c r="E389" s="230" t="s">
        <v>16</v>
      </c>
      <c r="F389" s="230" t="s">
        <v>133</v>
      </c>
      <c r="G389" s="244">
        <v>10</v>
      </c>
      <c r="H389" s="244">
        <v>8</v>
      </c>
      <c r="I389" s="312">
        <v>10</v>
      </c>
      <c r="J389" s="335">
        <v>6</v>
      </c>
      <c r="K389" s="340">
        <v>6</v>
      </c>
      <c r="L389" s="314">
        <v>12</v>
      </c>
      <c r="M389" s="243">
        <f t="shared" si="63"/>
        <v>16</v>
      </c>
      <c r="N389" s="314">
        <v>10</v>
      </c>
      <c r="O389" s="249">
        <f t="shared" si="71"/>
        <v>10</v>
      </c>
      <c r="P389" s="249">
        <v>10</v>
      </c>
      <c r="Q389" s="249">
        <v>10</v>
      </c>
      <c r="R389" s="318"/>
      <c r="S389" s="115"/>
      <c r="T389" s="7">
        <f t="shared" si="61"/>
        <v>10</v>
      </c>
      <c r="U389" s="101">
        <f t="shared" si="72"/>
        <v>0</v>
      </c>
      <c r="V389" s="3"/>
      <c r="W389" s="7">
        <v>10</v>
      </c>
      <c r="X389" s="7">
        <v>8</v>
      </c>
      <c r="Y389" s="7">
        <v>10</v>
      </c>
      <c r="Z389" s="7">
        <v>12</v>
      </c>
      <c r="AA389" s="7">
        <v>10</v>
      </c>
      <c r="AB389" s="7">
        <v>10</v>
      </c>
      <c r="AC389" s="7">
        <v>10</v>
      </c>
      <c r="AD389" s="112">
        <f t="shared" si="64"/>
        <v>0</v>
      </c>
      <c r="AE389" s="112">
        <f t="shared" si="64"/>
        <v>0</v>
      </c>
      <c r="AF389" s="112">
        <f t="shared" si="65"/>
        <v>-4</v>
      </c>
      <c r="AG389" s="112">
        <f t="shared" si="66"/>
        <v>4</v>
      </c>
      <c r="AH389" s="356">
        <f t="shared" si="67"/>
        <v>0</v>
      </c>
      <c r="AI389" s="112">
        <f t="shared" si="67"/>
        <v>0</v>
      </c>
      <c r="AJ389" s="112">
        <f t="shared" si="67"/>
        <v>0</v>
      </c>
      <c r="AK389" s="3"/>
      <c r="AL389" s="334"/>
      <c r="AM389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образование35.01.23 Хозяйка(ин) усадьбыочнаяКОГПОАУ "Уржумский аграрно-технический техникум"</v>
      </c>
      <c r="AN389" s="337">
        <v>6</v>
      </c>
      <c r="AO389" s="338" t="b">
        <f t="shared" si="69"/>
        <v>0</v>
      </c>
      <c r="AQ389" s="338" t="b">
        <f t="shared" si="70"/>
        <v>1</v>
      </c>
    </row>
    <row r="390" spans="1:43" ht="45" customHeight="1" x14ac:dyDescent="0.25">
      <c r="A390" s="353">
        <f t="shared" si="62"/>
        <v>377</v>
      </c>
      <c r="B390" s="230" t="s">
        <v>161</v>
      </c>
      <c r="C390" s="230" t="s">
        <v>15</v>
      </c>
      <c r="D390" s="230" t="s">
        <v>79</v>
      </c>
      <c r="E390" s="230" t="s">
        <v>16</v>
      </c>
      <c r="F390" s="230" t="s">
        <v>152</v>
      </c>
      <c r="G390" s="244">
        <v>67</v>
      </c>
      <c r="H390" s="244">
        <v>67</v>
      </c>
      <c r="I390" s="312">
        <v>75</v>
      </c>
      <c r="J390" s="335">
        <v>55</v>
      </c>
      <c r="K390" s="340">
        <v>55</v>
      </c>
      <c r="L390" s="314">
        <v>92</v>
      </c>
      <c r="M390" s="243">
        <f t="shared" si="63"/>
        <v>112</v>
      </c>
      <c r="N390" s="314">
        <v>75</v>
      </c>
      <c r="O390" s="249">
        <f t="shared" si="71"/>
        <v>75</v>
      </c>
      <c r="P390" s="249">
        <v>75</v>
      </c>
      <c r="Q390" s="249">
        <v>75</v>
      </c>
      <c r="R390" s="318"/>
      <c r="S390" s="115"/>
      <c r="T390" s="7">
        <f t="shared" si="61"/>
        <v>75.25</v>
      </c>
      <c r="U390" s="101">
        <f t="shared" si="72"/>
        <v>-0.25</v>
      </c>
      <c r="V390" s="3"/>
      <c r="W390" s="7">
        <v>67</v>
      </c>
      <c r="X390" s="7">
        <v>67</v>
      </c>
      <c r="Y390" s="7">
        <v>75</v>
      </c>
      <c r="Z390" s="7">
        <v>92</v>
      </c>
      <c r="AA390" s="7">
        <v>75</v>
      </c>
      <c r="AB390" s="7">
        <v>75</v>
      </c>
      <c r="AC390" s="7">
        <v>75</v>
      </c>
      <c r="AD390" s="112">
        <f t="shared" si="64"/>
        <v>0</v>
      </c>
      <c r="AE390" s="112">
        <f t="shared" si="64"/>
        <v>0</v>
      </c>
      <c r="AF390" s="112">
        <f t="shared" si="65"/>
        <v>-20</v>
      </c>
      <c r="AG390" s="112">
        <f t="shared" si="66"/>
        <v>20</v>
      </c>
      <c r="AH390" s="356">
        <f t="shared" si="67"/>
        <v>0</v>
      </c>
      <c r="AI390" s="112">
        <f t="shared" si="67"/>
        <v>0</v>
      </c>
      <c r="AJ390" s="112">
        <f t="shared" si="67"/>
        <v>0</v>
      </c>
      <c r="AK390" s="3"/>
      <c r="AL390" s="334"/>
      <c r="AM390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звенаОсновное общее образование34.02.01 Сестринское делоочнаяКОГПОАУ "Техникум промышленности и народных промыслов"</v>
      </c>
      <c r="AN390" s="337">
        <v>55</v>
      </c>
      <c r="AO390" s="338" t="b">
        <f t="shared" si="69"/>
        <v>0</v>
      </c>
      <c r="AQ390" s="338" t="b">
        <f t="shared" si="70"/>
        <v>1</v>
      </c>
    </row>
    <row r="391" spans="1:43" ht="45" customHeight="1" x14ac:dyDescent="0.25">
      <c r="A391" s="353">
        <f t="shared" si="62"/>
        <v>378</v>
      </c>
      <c r="B391" s="230" t="s">
        <v>69</v>
      </c>
      <c r="C391" s="230" t="s">
        <v>15</v>
      </c>
      <c r="D391" s="230" t="s">
        <v>201</v>
      </c>
      <c r="E391" s="230" t="s">
        <v>16</v>
      </c>
      <c r="F391" s="230" t="s">
        <v>122</v>
      </c>
      <c r="G391" s="244">
        <v>25</v>
      </c>
      <c r="H391" s="244">
        <v>22</v>
      </c>
      <c r="I391" s="312">
        <v>34</v>
      </c>
      <c r="J391" s="335">
        <v>30</v>
      </c>
      <c r="K391" s="340">
        <v>30</v>
      </c>
      <c r="L391" s="314">
        <v>56</v>
      </c>
      <c r="M391" s="243">
        <f t="shared" si="63"/>
        <v>60</v>
      </c>
      <c r="N391" s="314">
        <v>34</v>
      </c>
      <c r="O391" s="249">
        <f t="shared" si="71"/>
        <v>34</v>
      </c>
      <c r="P391" s="249">
        <v>34</v>
      </c>
      <c r="Q391" s="249">
        <v>34</v>
      </c>
      <c r="R391" s="318"/>
      <c r="S391" s="115"/>
      <c r="T391" s="7">
        <f t="shared" si="61"/>
        <v>34.25</v>
      </c>
      <c r="U391" s="101">
        <f t="shared" si="72"/>
        <v>-0.25</v>
      </c>
      <c r="V391" s="3"/>
      <c r="W391" s="7">
        <v>25</v>
      </c>
      <c r="X391" s="7">
        <v>22</v>
      </c>
      <c r="Y391" s="7">
        <v>34</v>
      </c>
      <c r="Z391" s="7">
        <v>56</v>
      </c>
      <c r="AA391" s="7">
        <v>34</v>
      </c>
      <c r="AB391" s="7">
        <v>34</v>
      </c>
      <c r="AC391" s="7">
        <v>34</v>
      </c>
      <c r="AD391" s="112">
        <f t="shared" si="64"/>
        <v>0</v>
      </c>
      <c r="AE391" s="112">
        <f t="shared" si="64"/>
        <v>0</v>
      </c>
      <c r="AF391" s="112">
        <f t="shared" si="65"/>
        <v>-4</v>
      </c>
      <c r="AG391" s="112">
        <f t="shared" si="66"/>
        <v>4</v>
      </c>
      <c r="AH391" s="356">
        <f t="shared" si="67"/>
        <v>0</v>
      </c>
      <c r="AI391" s="112">
        <f t="shared" si="67"/>
        <v>0</v>
      </c>
      <c r="AJ391" s="112">
        <f t="shared" si="67"/>
        <v>0</v>
      </c>
      <c r="AK391" s="3"/>
      <c r="AL391" s="334"/>
      <c r="AM391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образование23.01.11 Слесарь-электрик по ремонту электрооборудования подвижного состава (электровозов, электропоездов)очнаяКОГПОАУ "Вятский железнодорожный техникум"</v>
      </c>
      <c r="AN391" s="337">
        <v>30</v>
      </c>
      <c r="AO391" s="338" t="b">
        <f t="shared" si="69"/>
        <v>0</v>
      </c>
      <c r="AQ391" s="338" t="b">
        <f t="shared" si="70"/>
        <v>1</v>
      </c>
    </row>
    <row r="392" spans="1:43" ht="45" customHeight="1" x14ac:dyDescent="0.25">
      <c r="A392" s="353">
        <f t="shared" si="62"/>
        <v>379</v>
      </c>
      <c r="B392" s="230" t="s">
        <v>10</v>
      </c>
      <c r="C392" s="230" t="s">
        <v>15</v>
      </c>
      <c r="D392" s="230" t="s">
        <v>220</v>
      </c>
      <c r="E392" s="230" t="s">
        <v>16</v>
      </c>
      <c r="F392" s="230" t="s">
        <v>123</v>
      </c>
      <c r="G392" s="244">
        <v>49</v>
      </c>
      <c r="H392" s="244">
        <v>47</v>
      </c>
      <c r="I392" s="312">
        <v>59</v>
      </c>
      <c r="J392" s="335">
        <v>57</v>
      </c>
      <c r="K392" s="340">
        <v>56</v>
      </c>
      <c r="L392" s="314">
        <v>82</v>
      </c>
      <c r="M392" s="243">
        <f t="shared" si="63"/>
        <v>85</v>
      </c>
      <c r="N392" s="314">
        <v>59</v>
      </c>
      <c r="O392" s="249">
        <f t="shared" si="71"/>
        <v>59</v>
      </c>
      <c r="P392" s="249">
        <v>75</v>
      </c>
      <c r="Q392" s="249">
        <v>100</v>
      </c>
      <c r="R392" s="318"/>
      <c r="S392" s="115"/>
      <c r="T392" s="7">
        <f t="shared" si="61"/>
        <v>59.25</v>
      </c>
      <c r="U392" s="101">
        <f t="shared" si="72"/>
        <v>-0.25</v>
      </c>
      <c r="V392" s="3"/>
      <c r="W392" s="7">
        <v>49</v>
      </c>
      <c r="X392" s="7">
        <v>47</v>
      </c>
      <c r="Y392" s="7">
        <v>59</v>
      </c>
      <c r="Z392" s="7">
        <v>82</v>
      </c>
      <c r="AA392" s="7">
        <v>59</v>
      </c>
      <c r="AB392" s="7">
        <v>75</v>
      </c>
      <c r="AC392" s="7">
        <v>100</v>
      </c>
      <c r="AD392" s="112">
        <f t="shared" si="64"/>
        <v>0</v>
      </c>
      <c r="AE392" s="112">
        <f t="shared" si="64"/>
        <v>0</v>
      </c>
      <c r="AF392" s="112">
        <f t="shared" si="65"/>
        <v>-3</v>
      </c>
      <c r="AG392" s="112">
        <f t="shared" si="66"/>
        <v>3</v>
      </c>
      <c r="AH392" s="356">
        <f t="shared" si="67"/>
        <v>0</v>
      </c>
      <c r="AI392" s="112">
        <f t="shared" si="67"/>
        <v>0</v>
      </c>
      <c r="AJ392" s="112">
        <f t="shared" si="67"/>
        <v>0</v>
      </c>
      <c r="AK392" s="3"/>
      <c r="AL392" s="334"/>
      <c r="AM392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образование18.02.12 Технология аналитического контроля химических соединенийочнаяКОГПОБУ "Кировский авиационный техникум"</v>
      </c>
      <c r="AN392" s="337">
        <v>57</v>
      </c>
      <c r="AO392" s="338" t="b">
        <f t="shared" si="69"/>
        <v>0</v>
      </c>
      <c r="AQ392" s="338" t="b">
        <f t="shared" si="70"/>
        <v>1</v>
      </c>
    </row>
    <row r="393" spans="1:43" ht="45" customHeight="1" x14ac:dyDescent="0.25">
      <c r="A393" s="353">
        <f t="shared" si="62"/>
        <v>380</v>
      </c>
      <c r="B393" s="230" t="s">
        <v>10</v>
      </c>
      <c r="C393" s="230" t="s">
        <v>15</v>
      </c>
      <c r="D393" s="230" t="s">
        <v>101</v>
      </c>
      <c r="E393" s="230" t="s">
        <v>16</v>
      </c>
      <c r="F393" s="230" t="s">
        <v>132</v>
      </c>
      <c r="G393" s="244">
        <v>39</v>
      </c>
      <c r="H393" s="244">
        <v>39</v>
      </c>
      <c r="I393" s="312">
        <v>46</v>
      </c>
      <c r="J393" s="335">
        <v>47</v>
      </c>
      <c r="K393" s="340">
        <v>47</v>
      </c>
      <c r="L393" s="314">
        <v>59</v>
      </c>
      <c r="M393" s="243">
        <f t="shared" si="63"/>
        <v>58</v>
      </c>
      <c r="N393" s="314">
        <v>46</v>
      </c>
      <c r="O393" s="249">
        <f t="shared" si="71"/>
        <v>46</v>
      </c>
      <c r="P393" s="249">
        <v>46</v>
      </c>
      <c r="Q393" s="249">
        <v>46</v>
      </c>
      <c r="R393" s="318"/>
      <c r="S393" s="115"/>
      <c r="T393" s="7">
        <f t="shared" si="61"/>
        <v>45.75</v>
      </c>
      <c r="U393" s="101">
        <f t="shared" si="72"/>
        <v>0.25</v>
      </c>
      <c r="V393" s="3"/>
      <c r="W393" s="7">
        <v>39</v>
      </c>
      <c r="X393" s="7">
        <v>39</v>
      </c>
      <c r="Y393" s="7">
        <v>46</v>
      </c>
      <c r="Z393" s="7">
        <v>59</v>
      </c>
      <c r="AA393" s="7">
        <v>46</v>
      </c>
      <c r="AB393" s="7">
        <v>46</v>
      </c>
      <c r="AC393" s="7">
        <v>46</v>
      </c>
      <c r="AD393" s="112">
        <f t="shared" si="64"/>
        <v>0</v>
      </c>
      <c r="AE393" s="112">
        <f t="shared" si="64"/>
        <v>0</v>
      </c>
      <c r="AF393" s="112">
        <f t="shared" si="65"/>
        <v>1</v>
      </c>
      <c r="AG393" s="112">
        <f t="shared" si="66"/>
        <v>-1</v>
      </c>
      <c r="AH393" s="356">
        <f t="shared" si="67"/>
        <v>0</v>
      </c>
      <c r="AI393" s="112">
        <f t="shared" si="67"/>
        <v>0</v>
      </c>
      <c r="AJ393" s="112">
        <f t="shared" si="67"/>
        <v>0</v>
      </c>
      <c r="AK393" s="3"/>
      <c r="AL393" s="334"/>
      <c r="AM393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"Нолинский политехнический техникум"</v>
      </c>
      <c r="AN393" s="337">
        <v>47</v>
      </c>
      <c r="AO393" s="338" t="b">
        <f t="shared" si="69"/>
        <v>0</v>
      </c>
      <c r="AQ393" s="338" t="b">
        <f t="shared" si="70"/>
        <v>1</v>
      </c>
    </row>
    <row r="394" spans="1:43" ht="45" customHeight="1" x14ac:dyDescent="0.25">
      <c r="A394" s="353">
        <f t="shared" si="62"/>
        <v>381</v>
      </c>
      <c r="B394" s="230" t="s">
        <v>10</v>
      </c>
      <c r="C394" s="230" t="s">
        <v>15</v>
      </c>
      <c r="D394" s="230" t="s">
        <v>79</v>
      </c>
      <c r="E394" s="230" t="s">
        <v>16</v>
      </c>
      <c r="F394" s="230" t="s">
        <v>146</v>
      </c>
      <c r="G394" s="244">
        <v>51</v>
      </c>
      <c r="H394" s="244">
        <v>51</v>
      </c>
      <c r="I394" s="312">
        <v>59</v>
      </c>
      <c r="J394" s="335">
        <v>60</v>
      </c>
      <c r="K394" s="340">
        <v>60</v>
      </c>
      <c r="L394" s="314">
        <v>76</v>
      </c>
      <c r="M394" s="243">
        <f t="shared" si="63"/>
        <v>75</v>
      </c>
      <c r="N394" s="314">
        <v>59</v>
      </c>
      <c r="O394" s="249">
        <f t="shared" si="71"/>
        <v>59</v>
      </c>
      <c r="P394" s="249">
        <v>59</v>
      </c>
      <c r="Q394" s="249">
        <v>59</v>
      </c>
      <c r="R394" s="318"/>
      <c r="S394" s="115"/>
      <c r="T394" s="7">
        <f t="shared" si="61"/>
        <v>59.25</v>
      </c>
      <c r="U394" s="101">
        <f t="shared" si="72"/>
        <v>-0.25</v>
      </c>
      <c r="V394" s="3"/>
      <c r="W394" s="7">
        <v>51</v>
      </c>
      <c r="X394" s="7">
        <v>51</v>
      </c>
      <c r="Y394" s="7">
        <v>59</v>
      </c>
      <c r="Z394" s="7">
        <v>76</v>
      </c>
      <c r="AA394" s="7">
        <v>59</v>
      </c>
      <c r="AB394" s="7">
        <v>59</v>
      </c>
      <c r="AC394" s="7">
        <v>59</v>
      </c>
      <c r="AD394" s="112">
        <f t="shared" si="64"/>
        <v>0</v>
      </c>
      <c r="AE394" s="112">
        <f t="shared" si="64"/>
        <v>0</v>
      </c>
      <c r="AF394" s="112">
        <f t="shared" si="65"/>
        <v>1</v>
      </c>
      <c r="AG394" s="112">
        <f t="shared" si="66"/>
        <v>-1</v>
      </c>
      <c r="AH394" s="356">
        <f t="shared" si="67"/>
        <v>0</v>
      </c>
      <c r="AI394" s="112">
        <f t="shared" si="67"/>
        <v>0</v>
      </c>
      <c r="AJ394" s="112">
        <f t="shared" si="67"/>
        <v>0</v>
      </c>
      <c r="AK394" s="3"/>
      <c r="AL394" s="334"/>
      <c r="AM394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делоочнаяКОГПОБУ "Слободской технологический техникум"</v>
      </c>
      <c r="AN394" s="337">
        <v>60</v>
      </c>
      <c r="AO394" s="338" t="b">
        <f t="shared" si="69"/>
        <v>0</v>
      </c>
      <c r="AQ394" s="338" t="b">
        <f t="shared" si="70"/>
        <v>1</v>
      </c>
    </row>
    <row r="395" spans="1:43" ht="45" customHeight="1" x14ac:dyDescent="0.25">
      <c r="A395" s="353">
        <f t="shared" si="62"/>
        <v>382</v>
      </c>
      <c r="B395" s="230" t="s">
        <v>10</v>
      </c>
      <c r="C395" s="230" t="s">
        <v>15</v>
      </c>
      <c r="D395" s="230" t="s">
        <v>79</v>
      </c>
      <c r="E395" s="230" t="s">
        <v>16</v>
      </c>
      <c r="F395" s="230" t="s">
        <v>121</v>
      </c>
      <c r="G395" s="244">
        <v>31</v>
      </c>
      <c r="H395" s="244">
        <v>30</v>
      </c>
      <c r="I395" s="312">
        <v>30</v>
      </c>
      <c r="J395" s="335">
        <v>30</v>
      </c>
      <c r="K395" s="340">
        <v>30</v>
      </c>
      <c r="L395" s="314">
        <v>33</v>
      </c>
      <c r="M395" s="243">
        <f t="shared" si="63"/>
        <v>33</v>
      </c>
      <c r="N395" s="314">
        <v>31</v>
      </c>
      <c r="O395" s="249">
        <f t="shared" si="71"/>
        <v>31</v>
      </c>
      <c r="P395" s="249">
        <v>31</v>
      </c>
      <c r="Q395" s="249">
        <v>31</v>
      </c>
      <c r="R395" s="318"/>
      <c r="S395" s="115"/>
      <c r="T395" s="7">
        <f t="shared" si="61"/>
        <v>31</v>
      </c>
      <c r="U395" s="101">
        <f t="shared" si="72"/>
        <v>0</v>
      </c>
      <c r="V395" s="3"/>
      <c r="W395" s="7">
        <v>31</v>
      </c>
      <c r="X395" s="7">
        <v>30</v>
      </c>
      <c r="Y395" s="7">
        <v>30</v>
      </c>
      <c r="Z395" s="7">
        <v>33</v>
      </c>
      <c r="AA395" s="7">
        <v>31</v>
      </c>
      <c r="AB395" s="7">
        <v>31</v>
      </c>
      <c r="AC395" s="7">
        <v>31</v>
      </c>
      <c r="AD395" s="112">
        <f t="shared" si="64"/>
        <v>0</v>
      </c>
      <c r="AE395" s="112">
        <f t="shared" si="64"/>
        <v>0</v>
      </c>
      <c r="AF395" s="112">
        <f t="shared" si="65"/>
        <v>0</v>
      </c>
      <c r="AG395" s="112">
        <f t="shared" si="66"/>
        <v>0</v>
      </c>
      <c r="AH395" s="356">
        <f t="shared" si="67"/>
        <v>0</v>
      </c>
      <c r="AI395" s="112">
        <f t="shared" si="67"/>
        <v>0</v>
      </c>
      <c r="AJ395" s="112">
        <f t="shared" si="67"/>
        <v>0</v>
      </c>
      <c r="AK395" s="3"/>
      <c r="AL395" s="334"/>
      <c r="AM395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образование34.02.01 Сестринское делоочнаяКОГПОБУ "Вятский автомобильно-промышленный колледж"</v>
      </c>
      <c r="AN395" s="337">
        <v>30</v>
      </c>
      <c r="AO395" s="338" t="b">
        <f t="shared" si="69"/>
        <v>0</v>
      </c>
      <c r="AQ395" s="338" t="b">
        <f t="shared" si="70"/>
        <v>1</v>
      </c>
    </row>
    <row r="396" spans="1:43" ht="56.25" customHeight="1" x14ac:dyDescent="0.25">
      <c r="A396" s="353">
        <f t="shared" si="62"/>
        <v>383</v>
      </c>
      <c r="B396" s="230" t="s">
        <v>69</v>
      </c>
      <c r="C396" s="230" t="s">
        <v>15</v>
      </c>
      <c r="D396" s="230" t="s">
        <v>705</v>
      </c>
      <c r="E396" s="230" t="s">
        <v>16</v>
      </c>
      <c r="F396" s="230" t="s">
        <v>121</v>
      </c>
      <c r="G396" s="244">
        <v>0</v>
      </c>
      <c r="H396" s="244">
        <v>0</v>
      </c>
      <c r="I396" s="312">
        <v>7</v>
      </c>
      <c r="J396" s="335">
        <v>7</v>
      </c>
      <c r="K396" s="340">
        <v>7</v>
      </c>
      <c r="L396" s="314">
        <v>20</v>
      </c>
      <c r="M396" s="243">
        <f t="shared" si="63"/>
        <v>20</v>
      </c>
      <c r="N396" s="314">
        <v>7</v>
      </c>
      <c r="O396" s="249">
        <f t="shared" si="71"/>
        <v>7</v>
      </c>
      <c r="P396" s="249">
        <v>7</v>
      </c>
      <c r="Q396" s="249">
        <v>7</v>
      </c>
      <c r="R396" s="318"/>
      <c r="S396" s="115"/>
      <c r="T396" s="7">
        <f t="shared" si="61"/>
        <v>6.75</v>
      </c>
      <c r="U396" s="101">
        <f t="shared" si="72"/>
        <v>0.25</v>
      </c>
      <c r="V396" s="3"/>
      <c r="W396" s="7">
        <v>0</v>
      </c>
      <c r="X396" s="7">
        <v>0</v>
      </c>
      <c r="Y396" s="7">
        <v>7</v>
      </c>
      <c r="Z396" s="7">
        <v>20</v>
      </c>
      <c r="AA396" s="7">
        <v>7</v>
      </c>
      <c r="AB396" s="7">
        <v>7</v>
      </c>
      <c r="AC396" s="7">
        <v>7</v>
      </c>
      <c r="AD396" s="112">
        <f t="shared" si="64"/>
        <v>0</v>
      </c>
      <c r="AE396" s="112">
        <f t="shared" si="64"/>
        <v>0</v>
      </c>
      <c r="AF396" s="112">
        <f t="shared" si="65"/>
        <v>0</v>
      </c>
      <c r="AG396" s="112">
        <f t="shared" si="66"/>
        <v>0</v>
      </c>
      <c r="AH396" s="356">
        <f t="shared" si="67"/>
        <v>0</v>
      </c>
      <c r="AI396" s="112">
        <f t="shared" si="67"/>
        <v>0</v>
      </c>
      <c r="AJ396" s="112">
        <f t="shared" si="67"/>
        <v>0</v>
      </c>
      <c r="AK396" s="3"/>
      <c r="AL396" s="334"/>
      <c r="AM396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 Мастер сельскохозяйственного производстваочнаяКОГПОБУ "Вятский автомобильно-промышленный колледж"</v>
      </c>
      <c r="AN396" s="337">
        <v>7</v>
      </c>
      <c r="AO396" s="338" t="b">
        <f t="shared" si="69"/>
        <v>0</v>
      </c>
      <c r="AQ396" s="338" t="b">
        <f t="shared" si="70"/>
        <v>1</v>
      </c>
    </row>
    <row r="397" spans="1:43" ht="45" customHeight="1" x14ac:dyDescent="0.25">
      <c r="A397" s="353">
        <f t="shared" si="62"/>
        <v>384</v>
      </c>
      <c r="B397" s="230" t="s">
        <v>69</v>
      </c>
      <c r="C397" s="230" t="s">
        <v>15</v>
      </c>
      <c r="D397" s="230" t="s">
        <v>72</v>
      </c>
      <c r="E397" s="230" t="s">
        <v>16</v>
      </c>
      <c r="F397" s="230" t="s">
        <v>121</v>
      </c>
      <c r="G397" s="244">
        <v>18</v>
      </c>
      <c r="H397" s="244">
        <v>17</v>
      </c>
      <c r="I397" s="312">
        <v>24</v>
      </c>
      <c r="J397" s="335">
        <v>25</v>
      </c>
      <c r="K397" s="340">
        <v>25</v>
      </c>
      <c r="L397" s="314">
        <v>41</v>
      </c>
      <c r="M397" s="243">
        <f t="shared" si="63"/>
        <v>40</v>
      </c>
      <c r="N397" s="314">
        <v>25</v>
      </c>
      <c r="O397" s="249">
        <f t="shared" si="71"/>
        <v>25</v>
      </c>
      <c r="P397" s="249">
        <v>25</v>
      </c>
      <c r="Q397" s="249">
        <v>25</v>
      </c>
      <c r="R397" s="318"/>
      <c r="S397" s="115"/>
      <c r="T397" s="7">
        <f t="shared" si="61"/>
        <v>25</v>
      </c>
      <c r="U397" s="101">
        <f t="shared" si="72"/>
        <v>0</v>
      </c>
      <c r="V397" s="3"/>
      <c r="W397" s="7">
        <v>18</v>
      </c>
      <c r="X397" s="7">
        <v>17</v>
      </c>
      <c r="Y397" s="7">
        <v>24</v>
      </c>
      <c r="Z397" s="7">
        <v>41</v>
      </c>
      <c r="AA397" s="7">
        <v>25</v>
      </c>
      <c r="AB397" s="7">
        <v>25</v>
      </c>
      <c r="AC397" s="7">
        <v>25</v>
      </c>
      <c r="AD397" s="112">
        <f t="shared" si="64"/>
        <v>0</v>
      </c>
      <c r="AE397" s="112">
        <f t="shared" si="64"/>
        <v>0</v>
      </c>
      <c r="AF397" s="112">
        <f t="shared" si="65"/>
        <v>1</v>
      </c>
      <c r="AG397" s="112">
        <f t="shared" si="66"/>
        <v>-1</v>
      </c>
      <c r="AH397" s="356">
        <f t="shared" si="67"/>
        <v>0</v>
      </c>
      <c r="AI397" s="112">
        <f t="shared" si="67"/>
        <v>0</v>
      </c>
      <c r="AJ397" s="112">
        <f t="shared" si="67"/>
        <v>0</v>
      </c>
      <c r="AK397" s="3"/>
      <c r="AL397" s="334"/>
      <c r="AM397" s="336" t="str">
        <f t="shared" si="68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образование11.01.01 Монтажник радиоэлектронной аппаратуры и приборовочнаяКОГПОБУ "Вятский автомобильно-промышленный колледж"</v>
      </c>
      <c r="AN397" s="337">
        <v>25</v>
      </c>
      <c r="AO397" s="338" t="b">
        <f t="shared" si="69"/>
        <v>0</v>
      </c>
      <c r="AQ397" s="338" t="b">
        <f t="shared" si="70"/>
        <v>1</v>
      </c>
    </row>
    <row r="398" spans="1:43" ht="45" customHeight="1" x14ac:dyDescent="0.25">
      <c r="A398" s="353">
        <f t="shared" si="62"/>
        <v>385</v>
      </c>
      <c r="B398" s="230" t="s">
        <v>10</v>
      </c>
      <c r="C398" s="230" t="s">
        <v>15</v>
      </c>
      <c r="D398" s="230" t="s">
        <v>19</v>
      </c>
      <c r="E398" s="230" t="s">
        <v>16</v>
      </c>
      <c r="F398" s="230" t="s">
        <v>141</v>
      </c>
      <c r="G398" s="244">
        <v>23</v>
      </c>
      <c r="H398" s="244">
        <v>22</v>
      </c>
      <c r="I398" s="312">
        <v>32</v>
      </c>
      <c r="J398" s="335">
        <v>25</v>
      </c>
      <c r="K398" s="340">
        <v>25</v>
      </c>
      <c r="L398" s="314">
        <v>51</v>
      </c>
      <c r="M398" s="243">
        <f t="shared" si="63"/>
        <v>58</v>
      </c>
      <c r="N398" s="314">
        <v>32</v>
      </c>
      <c r="O398" s="249">
        <f t="shared" si="71"/>
        <v>32</v>
      </c>
      <c r="P398" s="249">
        <v>32</v>
      </c>
      <c r="Q398" s="249">
        <v>32</v>
      </c>
      <c r="R398" s="318"/>
      <c r="S398" s="115"/>
      <c r="T398" s="7">
        <f t="shared" ref="T398:T461" si="73">(G398+H398+K398+M398)/4</f>
        <v>32</v>
      </c>
      <c r="U398" s="101">
        <f t="shared" si="72"/>
        <v>0</v>
      </c>
      <c r="V398" s="3"/>
      <c r="W398" s="7">
        <v>23</v>
      </c>
      <c r="X398" s="7">
        <v>22</v>
      </c>
      <c r="Y398" s="7">
        <v>32</v>
      </c>
      <c r="Z398" s="7">
        <v>51</v>
      </c>
      <c r="AA398" s="7">
        <v>32</v>
      </c>
      <c r="AB398" s="7">
        <v>32</v>
      </c>
      <c r="AC398" s="7">
        <v>32</v>
      </c>
      <c r="AD398" s="112">
        <f t="shared" si="64"/>
        <v>0</v>
      </c>
      <c r="AE398" s="112">
        <f t="shared" si="64"/>
        <v>0</v>
      </c>
      <c r="AF398" s="112">
        <f t="shared" si="65"/>
        <v>-7</v>
      </c>
      <c r="AG398" s="112">
        <f t="shared" si="66"/>
        <v>7</v>
      </c>
      <c r="AH398" s="356">
        <f t="shared" si="67"/>
        <v>0</v>
      </c>
      <c r="AI398" s="112">
        <f t="shared" si="67"/>
        <v>0</v>
      </c>
      <c r="AJ398" s="112">
        <f t="shared" si="67"/>
        <v>0</v>
      </c>
      <c r="AK398" s="3"/>
      <c r="AL398" s="334"/>
      <c r="AM398" s="336" t="str">
        <f t="shared" si="68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образование13.02.11 Техническая эксплуатация и обслуживание электрического и электромеханического оборудования (по отраслям)очнаяКОГПОАУ "Вятский торгово-промышленный техникум"</v>
      </c>
      <c r="AN398" s="337">
        <v>25</v>
      </c>
      <c r="AO398" s="338" t="b">
        <f t="shared" si="69"/>
        <v>0</v>
      </c>
      <c r="AQ398" s="338" t="b">
        <f t="shared" si="70"/>
        <v>1</v>
      </c>
    </row>
    <row r="399" spans="1:43" ht="45" customHeight="1" x14ac:dyDescent="0.25">
      <c r="A399" s="353">
        <f t="shared" ref="A399:A462" si="74">ROW(A399)-13</f>
        <v>386</v>
      </c>
      <c r="B399" s="230" t="s">
        <v>69</v>
      </c>
      <c r="C399" s="230" t="s">
        <v>11</v>
      </c>
      <c r="D399" s="230" t="s">
        <v>70</v>
      </c>
      <c r="E399" s="230" t="s">
        <v>16</v>
      </c>
      <c r="F399" s="230" t="s">
        <v>126</v>
      </c>
      <c r="G399" s="244">
        <v>22</v>
      </c>
      <c r="H399" s="244">
        <v>18</v>
      </c>
      <c r="I399" s="312">
        <v>8</v>
      </c>
      <c r="J399" s="335">
        <v>8</v>
      </c>
      <c r="K399" s="340">
        <v>8</v>
      </c>
      <c r="L399" s="314">
        <v>25</v>
      </c>
      <c r="M399" s="243">
        <f t="shared" ref="M399:M453" si="75">ROUND((G399+H399+I399+L399)-(G399+H399+K399),1)</f>
        <v>25</v>
      </c>
      <c r="N399" s="314">
        <v>18</v>
      </c>
      <c r="O399" s="249">
        <f t="shared" si="71"/>
        <v>18</v>
      </c>
      <c r="P399" s="249">
        <v>18</v>
      </c>
      <c r="Q399" s="249">
        <v>18</v>
      </c>
      <c r="R399" s="318"/>
      <c r="S399" s="115"/>
      <c r="T399" s="7">
        <f t="shared" si="73"/>
        <v>18.25</v>
      </c>
      <c r="U399" s="101">
        <f t="shared" si="72"/>
        <v>-0.25</v>
      </c>
      <c r="V399" s="3"/>
      <c r="W399" s="7">
        <v>22</v>
      </c>
      <c r="X399" s="7">
        <v>18</v>
      </c>
      <c r="Y399" s="7">
        <v>8</v>
      </c>
      <c r="Z399" s="7">
        <v>25</v>
      </c>
      <c r="AA399" s="7">
        <v>18</v>
      </c>
      <c r="AB399" s="7">
        <v>18</v>
      </c>
      <c r="AC399" s="7">
        <v>18</v>
      </c>
      <c r="AD399" s="112">
        <f t="shared" ref="AD399:AE461" si="76">G399-W399</f>
        <v>0</v>
      </c>
      <c r="AE399" s="112">
        <f t="shared" si="76"/>
        <v>0</v>
      </c>
      <c r="AF399" s="112">
        <f t="shared" ref="AF399:AF462" si="77">K399-Y399</f>
        <v>0</v>
      </c>
      <c r="AG399" s="112">
        <f t="shared" ref="AG399:AG462" si="78">M399-Z399</f>
        <v>0</v>
      </c>
      <c r="AH399" s="356">
        <f t="shared" ref="AH399:AJ461" si="79">O399-AA399</f>
        <v>0</v>
      </c>
      <c r="AI399" s="112">
        <f t="shared" si="79"/>
        <v>0</v>
      </c>
      <c r="AJ399" s="112">
        <f t="shared" si="79"/>
        <v>0</v>
      </c>
      <c r="AK399" s="3"/>
      <c r="AL399" s="334"/>
      <c r="AM399" s="336" t="str">
        <f t="shared" ref="AM399:AM462" si="80">CONCATENATE(B399,C399,D399,E399,F399)</f>
        <v>Реализация образовательных программ среднего профессионального образования - программ подготовки квалифицированных рабочих, служащих Среднее общее образование15.01.05 Сварщик (ручной и частично механизированной сварки (наплавки)очнаяКОГПОАУ "Вятский электромашиностроительный техникум"</v>
      </c>
      <c r="AN399" s="337">
        <v>8</v>
      </c>
      <c r="AO399" s="338" t="b">
        <f t="shared" ref="AO399:AO461" si="81">AL399=AM399</f>
        <v>0</v>
      </c>
      <c r="AQ399" s="338" t="b">
        <f t="shared" ref="AQ399:AQ449" si="82">AN399=J399</f>
        <v>1</v>
      </c>
    </row>
    <row r="400" spans="1:43" ht="51.75" customHeight="1" x14ac:dyDescent="0.25">
      <c r="A400" s="353">
        <f t="shared" si="74"/>
        <v>387</v>
      </c>
      <c r="B400" s="230" t="s">
        <v>10</v>
      </c>
      <c r="C400" s="230" t="s">
        <v>15</v>
      </c>
      <c r="D400" s="230" t="s">
        <v>154</v>
      </c>
      <c r="E400" s="230" t="s">
        <v>16</v>
      </c>
      <c r="F400" s="230" t="s">
        <v>123</v>
      </c>
      <c r="G400" s="244">
        <v>27</v>
      </c>
      <c r="H400" s="244">
        <v>27</v>
      </c>
      <c r="I400" s="312">
        <v>35</v>
      </c>
      <c r="J400" s="335">
        <v>34</v>
      </c>
      <c r="K400" s="340">
        <v>34</v>
      </c>
      <c r="L400" s="314">
        <v>52</v>
      </c>
      <c r="M400" s="243">
        <f t="shared" si="75"/>
        <v>53</v>
      </c>
      <c r="N400" s="314">
        <v>35</v>
      </c>
      <c r="O400" s="249">
        <f t="shared" si="71"/>
        <v>35</v>
      </c>
      <c r="P400" s="249">
        <v>50</v>
      </c>
      <c r="Q400" s="249">
        <v>75</v>
      </c>
      <c r="R400" s="318"/>
      <c r="S400" s="115"/>
      <c r="T400" s="7">
        <f t="shared" si="73"/>
        <v>35.25</v>
      </c>
      <c r="U400" s="101">
        <f t="shared" si="72"/>
        <v>-0.25</v>
      </c>
      <c r="V400" s="3"/>
      <c r="W400" s="7">
        <v>27</v>
      </c>
      <c r="X400" s="7">
        <v>27</v>
      </c>
      <c r="Y400" s="7">
        <v>35</v>
      </c>
      <c r="Z400" s="7">
        <v>52</v>
      </c>
      <c r="AA400" s="7">
        <v>35</v>
      </c>
      <c r="AB400" s="7">
        <v>50</v>
      </c>
      <c r="AC400" s="7">
        <v>75</v>
      </c>
      <c r="AD400" s="112">
        <f t="shared" si="76"/>
        <v>0</v>
      </c>
      <c r="AE400" s="112">
        <f t="shared" si="76"/>
        <v>0</v>
      </c>
      <c r="AF400" s="112">
        <f t="shared" si="77"/>
        <v>-1</v>
      </c>
      <c r="AG400" s="112">
        <f t="shared" si="78"/>
        <v>1</v>
      </c>
      <c r="AH400" s="356">
        <f t="shared" si="79"/>
        <v>0</v>
      </c>
      <c r="AI400" s="112">
        <f t="shared" si="79"/>
        <v>0</v>
      </c>
      <c r="AJ400" s="112">
        <f t="shared" si="79"/>
        <v>0</v>
      </c>
      <c r="AK400" s="3"/>
      <c r="AL400" s="334"/>
      <c r="AM400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образование09.02.06 Сетевое и системное администрированиеочнаяКОГПОБУ "Кировский авиационный техникум"</v>
      </c>
      <c r="AN400" s="337">
        <v>34</v>
      </c>
      <c r="AO400" s="338" t="b">
        <f t="shared" si="81"/>
        <v>0</v>
      </c>
      <c r="AQ400" s="338" t="b">
        <f t="shared" si="82"/>
        <v>1</v>
      </c>
    </row>
    <row r="401" spans="1:43" ht="45" customHeight="1" x14ac:dyDescent="0.25">
      <c r="A401" s="353">
        <f t="shared" si="74"/>
        <v>388</v>
      </c>
      <c r="B401" s="230" t="s">
        <v>69</v>
      </c>
      <c r="C401" s="230" t="s">
        <v>15</v>
      </c>
      <c r="D401" s="230" t="s">
        <v>221</v>
      </c>
      <c r="E401" s="230" t="s">
        <v>16</v>
      </c>
      <c r="F401" s="230" t="s">
        <v>118</v>
      </c>
      <c r="G401" s="244">
        <v>24</v>
      </c>
      <c r="H401" s="244">
        <v>23</v>
      </c>
      <c r="I401" s="312">
        <v>35</v>
      </c>
      <c r="J401" s="335">
        <v>32</v>
      </c>
      <c r="K401" s="340">
        <v>32</v>
      </c>
      <c r="L401" s="314">
        <v>59</v>
      </c>
      <c r="M401" s="243">
        <f t="shared" si="75"/>
        <v>62</v>
      </c>
      <c r="N401" s="314">
        <v>35</v>
      </c>
      <c r="O401" s="249">
        <f t="shared" si="71"/>
        <v>35</v>
      </c>
      <c r="P401" s="249">
        <v>46</v>
      </c>
      <c r="Q401" s="249">
        <v>46</v>
      </c>
      <c r="R401" s="318"/>
      <c r="S401" s="115"/>
      <c r="T401" s="7">
        <f t="shared" si="73"/>
        <v>35.25</v>
      </c>
      <c r="U401" s="101">
        <f t="shared" si="72"/>
        <v>-0.25</v>
      </c>
      <c r="V401" s="3"/>
      <c r="W401" s="7">
        <v>24</v>
      </c>
      <c r="X401" s="7">
        <v>23</v>
      </c>
      <c r="Y401" s="7">
        <v>35</v>
      </c>
      <c r="Z401" s="7">
        <v>59</v>
      </c>
      <c r="AA401" s="7">
        <v>35</v>
      </c>
      <c r="AB401" s="7">
        <v>46</v>
      </c>
      <c r="AC401" s="7">
        <v>46</v>
      </c>
      <c r="AD401" s="112">
        <f t="shared" si="76"/>
        <v>0</v>
      </c>
      <c r="AE401" s="112">
        <f t="shared" si="76"/>
        <v>0</v>
      </c>
      <c r="AF401" s="112">
        <f t="shared" si="77"/>
        <v>-3</v>
      </c>
      <c r="AG401" s="112">
        <f t="shared" si="78"/>
        <v>3</v>
      </c>
      <c r="AH401" s="356">
        <f t="shared" si="79"/>
        <v>0</v>
      </c>
      <c r="AI401" s="112">
        <f t="shared" si="79"/>
        <v>0</v>
      </c>
      <c r="AJ401" s="112">
        <f t="shared" si="79"/>
        <v>0</v>
      </c>
      <c r="AK401" s="3"/>
      <c r="AL401" s="334"/>
      <c r="AM401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работочнаяКОГПОАУ "Колледж промышленности и автомобильного сервиса"</v>
      </c>
      <c r="AN401" s="337">
        <v>32</v>
      </c>
      <c r="AO401" s="338" t="b">
        <f t="shared" si="81"/>
        <v>0</v>
      </c>
      <c r="AQ401" s="338" t="b">
        <f t="shared" si="82"/>
        <v>1</v>
      </c>
    </row>
    <row r="402" spans="1:43" ht="45" customHeight="1" x14ac:dyDescent="0.25">
      <c r="A402" s="353">
        <f t="shared" si="74"/>
        <v>389</v>
      </c>
      <c r="B402" s="230" t="s">
        <v>69</v>
      </c>
      <c r="C402" s="230" t="s">
        <v>15</v>
      </c>
      <c r="D402" s="230" t="s">
        <v>222</v>
      </c>
      <c r="E402" s="230" t="s">
        <v>16</v>
      </c>
      <c r="F402" s="230" t="s">
        <v>118</v>
      </c>
      <c r="G402" s="244">
        <v>26</v>
      </c>
      <c r="H402" s="244">
        <v>22</v>
      </c>
      <c r="I402" s="312">
        <v>34</v>
      </c>
      <c r="J402" s="335">
        <v>31</v>
      </c>
      <c r="K402" s="340">
        <v>31</v>
      </c>
      <c r="L402" s="314">
        <v>55</v>
      </c>
      <c r="M402" s="243">
        <f t="shared" si="75"/>
        <v>58</v>
      </c>
      <c r="N402" s="314">
        <v>34</v>
      </c>
      <c r="O402" s="249">
        <f t="shared" si="71"/>
        <v>34</v>
      </c>
      <c r="P402" s="249">
        <v>46</v>
      </c>
      <c r="Q402" s="249">
        <v>46</v>
      </c>
      <c r="R402" s="318"/>
      <c r="S402" s="115"/>
      <c r="T402" s="7">
        <f t="shared" si="73"/>
        <v>34.25</v>
      </c>
      <c r="U402" s="101">
        <f t="shared" si="72"/>
        <v>-0.25</v>
      </c>
      <c r="V402" s="3"/>
      <c r="W402" s="7">
        <v>26</v>
      </c>
      <c r="X402" s="7">
        <v>22</v>
      </c>
      <c r="Y402" s="7">
        <v>34</v>
      </c>
      <c r="Z402" s="7">
        <v>55</v>
      </c>
      <c r="AA402" s="7">
        <v>34</v>
      </c>
      <c r="AB402" s="7">
        <v>46</v>
      </c>
      <c r="AC402" s="7">
        <v>46</v>
      </c>
      <c r="AD402" s="112">
        <f t="shared" si="76"/>
        <v>0</v>
      </c>
      <c r="AE402" s="112">
        <f t="shared" si="76"/>
        <v>0</v>
      </c>
      <c r="AF402" s="112">
        <f t="shared" si="77"/>
        <v>-3</v>
      </c>
      <c r="AG402" s="112">
        <f t="shared" si="78"/>
        <v>3</v>
      </c>
      <c r="AH402" s="356">
        <f t="shared" si="79"/>
        <v>0</v>
      </c>
      <c r="AI402" s="112">
        <f t="shared" si="79"/>
        <v>0</v>
      </c>
      <c r="AJ402" s="112">
        <f t="shared" si="79"/>
        <v>0</v>
      </c>
      <c r="AK402" s="3"/>
      <c r="AL402" s="334"/>
      <c r="AM40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образование08.01.29 Мастер по ремонту и обслуживанию инженерных систем жилищно-коммунального хозяйстваочнаяКОГПОАУ "Колледж промышленности и автомобильного сервиса"</v>
      </c>
      <c r="AN402" s="337">
        <v>31</v>
      </c>
      <c r="AO402" s="338" t="b">
        <f t="shared" si="81"/>
        <v>0</v>
      </c>
      <c r="AQ402" s="338" t="b">
        <f t="shared" si="82"/>
        <v>1</v>
      </c>
    </row>
    <row r="403" spans="1:43" ht="45" customHeight="1" x14ac:dyDescent="0.25">
      <c r="A403" s="353">
        <f t="shared" si="74"/>
        <v>390</v>
      </c>
      <c r="B403" s="230" t="s">
        <v>10</v>
      </c>
      <c r="C403" s="230" t="s">
        <v>15</v>
      </c>
      <c r="D403" s="230" t="s">
        <v>710</v>
      </c>
      <c r="E403" s="230" t="s">
        <v>16</v>
      </c>
      <c r="F403" s="230" t="s">
        <v>118</v>
      </c>
      <c r="G403" s="244">
        <v>26</v>
      </c>
      <c r="H403" s="244">
        <v>25</v>
      </c>
      <c r="I403" s="312">
        <v>36</v>
      </c>
      <c r="J403" s="335">
        <v>35</v>
      </c>
      <c r="K403" s="340">
        <v>35</v>
      </c>
      <c r="L403" s="314">
        <v>58</v>
      </c>
      <c r="M403" s="243">
        <f t="shared" si="75"/>
        <v>59</v>
      </c>
      <c r="N403" s="314">
        <v>36</v>
      </c>
      <c r="O403" s="249">
        <f t="shared" ref="O403:O466" si="83">ROUND((G403+H403+K403+M403)/4,0)</f>
        <v>36</v>
      </c>
      <c r="P403" s="249">
        <v>70</v>
      </c>
      <c r="Q403" s="249">
        <v>70</v>
      </c>
      <c r="R403" s="318"/>
      <c r="S403" s="115"/>
      <c r="T403" s="7">
        <f t="shared" si="73"/>
        <v>36.25</v>
      </c>
      <c r="U403" s="101">
        <f t="shared" si="72"/>
        <v>-0.25</v>
      </c>
      <c r="V403" s="3"/>
      <c r="W403" s="7">
        <v>26</v>
      </c>
      <c r="X403" s="7">
        <v>25</v>
      </c>
      <c r="Y403" s="7">
        <v>36</v>
      </c>
      <c r="Z403" s="7">
        <v>58</v>
      </c>
      <c r="AA403" s="7">
        <v>36</v>
      </c>
      <c r="AB403" s="7">
        <v>70</v>
      </c>
      <c r="AC403" s="7">
        <v>70</v>
      </c>
      <c r="AD403" s="112">
        <f t="shared" si="76"/>
        <v>0</v>
      </c>
      <c r="AE403" s="112">
        <f t="shared" si="76"/>
        <v>0</v>
      </c>
      <c r="AF403" s="112">
        <f t="shared" si="77"/>
        <v>-1</v>
      </c>
      <c r="AG403" s="112">
        <f t="shared" si="78"/>
        <v>1</v>
      </c>
      <c r="AH403" s="356">
        <f t="shared" si="79"/>
        <v>0</v>
      </c>
      <c r="AI403" s="112">
        <f t="shared" si="79"/>
        <v>0</v>
      </c>
      <c r="AJ403" s="112">
        <f t="shared" si="79"/>
        <v>0</v>
      </c>
      <c r="AK403" s="3"/>
      <c r="AL403" s="334"/>
      <c r="AM403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образование08.02.14 Эксплуатация и обслуживание многоквартирного домаочнаяКОГПОАУ "Колледж промышленности и автомобильного сервиса"</v>
      </c>
      <c r="AN403" s="337">
        <v>35</v>
      </c>
      <c r="AO403" s="338" t="b">
        <f t="shared" si="81"/>
        <v>0</v>
      </c>
      <c r="AQ403" s="338" t="b">
        <f t="shared" si="82"/>
        <v>1</v>
      </c>
    </row>
    <row r="404" spans="1:43" ht="62.25" customHeight="1" x14ac:dyDescent="0.25">
      <c r="A404" s="353">
        <f t="shared" si="74"/>
        <v>391</v>
      </c>
      <c r="B404" s="230" t="s">
        <v>10</v>
      </c>
      <c r="C404" s="230" t="s">
        <v>15</v>
      </c>
      <c r="D404" s="230" t="s">
        <v>101</v>
      </c>
      <c r="E404" s="230" t="s">
        <v>16</v>
      </c>
      <c r="F404" s="230" t="s">
        <v>127</v>
      </c>
      <c r="G404" s="244">
        <v>29</v>
      </c>
      <c r="H404" s="244">
        <v>28</v>
      </c>
      <c r="I404" s="312">
        <v>35</v>
      </c>
      <c r="J404" s="335">
        <v>35</v>
      </c>
      <c r="K404" s="340">
        <v>35</v>
      </c>
      <c r="L404" s="314">
        <v>52</v>
      </c>
      <c r="M404" s="243">
        <f t="shared" si="75"/>
        <v>52</v>
      </c>
      <c r="N404" s="314">
        <v>36</v>
      </c>
      <c r="O404" s="249">
        <f t="shared" si="83"/>
        <v>36</v>
      </c>
      <c r="P404" s="249">
        <v>36</v>
      </c>
      <c r="Q404" s="249">
        <v>36</v>
      </c>
      <c r="R404" s="318"/>
      <c r="S404" s="115"/>
      <c r="T404" s="7">
        <f t="shared" si="73"/>
        <v>36</v>
      </c>
      <c r="U404" s="101">
        <f t="shared" si="72"/>
        <v>0</v>
      </c>
      <c r="V404" s="3"/>
      <c r="W404" s="7">
        <v>29</v>
      </c>
      <c r="X404" s="7">
        <v>28</v>
      </c>
      <c r="Y404" s="7">
        <v>35</v>
      </c>
      <c r="Z404" s="7">
        <v>52</v>
      </c>
      <c r="AA404" s="7">
        <v>36</v>
      </c>
      <c r="AB404" s="7">
        <v>36</v>
      </c>
      <c r="AC404" s="7">
        <v>36</v>
      </c>
      <c r="AD404" s="112">
        <f t="shared" si="76"/>
        <v>0</v>
      </c>
      <c r="AE404" s="112">
        <f t="shared" si="76"/>
        <v>0</v>
      </c>
      <c r="AF404" s="112">
        <f t="shared" si="77"/>
        <v>0</v>
      </c>
      <c r="AG404" s="112">
        <f t="shared" si="78"/>
        <v>0</v>
      </c>
      <c r="AH404" s="356">
        <f t="shared" si="79"/>
        <v>0</v>
      </c>
      <c r="AI404" s="112">
        <f t="shared" si="79"/>
        <v>0</v>
      </c>
      <c r="AJ404" s="112">
        <f t="shared" si="79"/>
        <v>0</v>
      </c>
      <c r="AK404" s="3"/>
      <c r="AL404" s="334"/>
      <c r="AM404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"Кировский технологический колледж пищевой промышленности"</v>
      </c>
      <c r="AN404" s="337">
        <v>35</v>
      </c>
      <c r="AO404" s="338" t="b">
        <f t="shared" si="81"/>
        <v>0</v>
      </c>
      <c r="AQ404" s="338" t="b">
        <f t="shared" si="82"/>
        <v>1</v>
      </c>
    </row>
    <row r="405" spans="1:43" ht="45" customHeight="1" x14ac:dyDescent="0.25">
      <c r="A405" s="353">
        <f t="shared" si="74"/>
        <v>392</v>
      </c>
      <c r="B405" s="230" t="s">
        <v>10</v>
      </c>
      <c r="C405" s="230" t="s">
        <v>15</v>
      </c>
      <c r="D405" s="230" t="s">
        <v>60</v>
      </c>
      <c r="E405" s="230" t="s">
        <v>16</v>
      </c>
      <c r="F405" s="230" t="s">
        <v>129</v>
      </c>
      <c r="G405" s="244">
        <v>25</v>
      </c>
      <c r="H405" s="244">
        <v>25</v>
      </c>
      <c r="I405" s="312">
        <v>34</v>
      </c>
      <c r="J405" s="335">
        <v>31</v>
      </c>
      <c r="K405" s="340">
        <v>31</v>
      </c>
      <c r="L405" s="314">
        <v>52</v>
      </c>
      <c r="M405" s="243">
        <f t="shared" si="75"/>
        <v>55</v>
      </c>
      <c r="N405" s="314">
        <v>34</v>
      </c>
      <c r="O405" s="249">
        <f t="shared" si="83"/>
        <v>34</v>
      </c>
      <c r="P405" s="249">
        <v>34</v>
      </c>
      <c r="Q405" s="249">
        <v>34</v>
      </c>
      <c r="R405" s="318"/>
      <c r="S405" s="115"/>
      <c r="T405" s="7">
        <f t="shared" si="73"/>
        <v>34</v>
      </c>
      <c r="U405" s="101">
        <f t="shared" si="72"/>
        <v>0</v>
      </c>
      <c r="V405" s="3"/>
      <c r="W405" s="7">
        <v>25</v>
      </c>
      <c r="X405" s="7">
        <v>25</v>
      </c>
      <c r="Y405" s="7">
        <v>34</v>
      </c>
      <c r="Z405" s="7">
        <v>52</v>
      </c>
      <c r="AA405" s="7">
        <v>34</v>
      </c>
      <c r="AB405" s="7">
        <v>34</v>
      </c>
      <c r="AC405" s="7">
        <v>34</v>
      </c>
      <c r="AD405" s="112">
        <f t="shared" si="76"/>
        <v>0</v>
      </c>
      <c r="AE405" s="112">
        <f t="shared" si="76"/>
        <v>0</v>
      </c>
      <c r="AF405" s="112">
        <f t="shared" si="77"/>
        <v>-3</v>
      </c>
      <c r="AG405" s="112">
        <f t="shared" si="78"/>
        <v>3</v>
      </c>
      <c r="AH405" s="356">
        <f t="shared" si="79"/>
        <v>0</v>
      </c>
      <c r="AI405" s="112">
        <f t="shared" si="79"/>
        <v>0</v>
      </c>
      <c r="AJ405" s="112">
        <f t="shared" si="79"/>
        <v>0</v>
      </c>
      <c r="AK405" s="3"/>
      <c r="AL405" s="334"/>
      <c r="AM405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образование35.02.16 Эксплуатация и ремонт сельскохозяйственной техники и оборудованияочнаяКОГПОАУ "Куменский аграрно-технологический техникум"</v>
      </c>
      <c r="AN405" s="337">
        <v>31</v>
      </c>
      <c r="AO405" s="338" t="b">
        <f t="shared" si="81"/>
        <v>0</v>
      </c>
      <c r="AQ405" s="338" t="b">
        <f t="shared" si="82"/>
        <v>1</v>
      </c>
    </row>
    <row r="406" spans="1:43" ht="45" customHeight="1" x14ac:dyDescent="0.25">
      <c r="A406" s="353">
        <f t="shared" si="74"/>
        <v>393</v>
      </c>
      <c r="B406" s="230" t="s">
        <v>10</v>
      </c>
      <c r="C406" s="230" t="s">
        <v>15</v>
      </c>
      <c r="D406" s="230" t="s">
        <v>29</v>
      </c>
      <c r="E406" s="230" t="s">
        <v>16</v>
      </c>
      <c r="F406" s="230" t="s">
        <v>691</v>
      </c>
      <c r="G406" s="244">
        <v>20</v>
      </c>
      <c r="H406" s="244">
        <v>20</v>
      </c>
      <c r="I406" s="312">
        <v>26</v>
      </c>
      <c r="J406" s="335">
        <v>28</v>
      </c>
      <c r="K406" s="340">
        <v>28</v>
      </c>
      <c r="L406" s="314">
        <v>39</v>
      </c>
      <c r="M406" s="243">
        <f t="shared" si="75"/>
        <v>37</v>
      </c>
      <c r="N406" s="314">
        <v>26</v>
      </c>
      <c r="O406" s="249">
        <f t="shared" si="83"/>
        <v>26</v>
      </c>
      <c r="P406" s="249">
        <v>26</v>
      </c>
      <c r="Q406" s="249">
        <v>26</v>
      </c>
      <c r="R406" s="318"/>
      <c r="S406" s="115"/>
      <c r="T406" s="7">
        <f t="shared" si="73"/>
        <v>26.25</v>
      </c>
      <c r="U406" s="101">
        <f t="shared" si="72"/>
        <v>-0.25</v>
      </c>
      <c r="V406" s="3"/>
      <c r="W406" s="7">
        <v>20</v>
      </c>
      <c r="X406" s="7">
        <v>20</v>
      </c>
      <c r="Y406" s="7">
        <v>26</v>
      </c>
      <c r="Z406" s="7">
        <v>39</v>
      </c>
      <c r="AA406" s="7">
        <v>26</v>
      </c>
      <c r="AB406" s="7">
        <v>26</v>
      </c>
      <c r="AC406" s="7">
        <v>26</v>
      </c>
      <c r="AD406" s="112">
        <f t="shared" si="76"/>
        <v>0</v>
      </c>
      <c r="AE406" s="112">
        <f t="shared" si="76"/>
        <v>0</v>
      </c>
      <c r="AF406" s="112">
        <f t="shared" si="77"/>
        <v>2</v>
      </c>
      <c r="AG406" s="112">
        <f t="shared" si="78"/>
        <v>-2</v>
      </c>
      <c r="AH406" s="356">
        <f t="shared" si="79"/>
        <v>0</v>
      </c>
      <c r="AI406" s="112">
        <f t="shared" si="79"/>
        <v>0</v>
      </c>
      <c r="AJ406" s="112">
        <f t="shared" si="79"/>
        <v>0</v>
      </c>
      <c r="AK406" s="3"/>
      <c r="AL406" s="334"/>
      <c r="AM406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образование40.02.01 Право и организация социального обеспеченияочнаяКОГПОБУ "Слободской колледж педагогики и социальных отношений"</v>
      </c>
      <c r="AN406" s="337">
        <v>28</v>
      </c>
      <c r="AO406" s="338" t="b">
        <f t="shared" si="81"/>
        <v>0</v>
      </c>
      <c r="AQ406" s="338" t="b">
        <f t="shared" si="82"/>
        <v>1</v>
      </c>
    </row>
    <row r="407" spans="1:43" ht="45" customHeight="1" x14ac:dyDescent="0.25">
      <c r="A407" s="353">
        <f t="shared" si="74"/>
        <v>394</v>
      </c>
      <c r="B407" s="230" t="s">
        <v>160</v>
      </c>
      <c r="C407" s="230" t="s">
        <v>15</v>
      </c>
      <c r="D407" s="230" t="s">
        <v>218</v>
      </c>
      <c r="E407" s="230" t="s">
        <v>16</v>
      </c>
      <c r="F407" s="230" t="s">
        <v>152</v>
      </c>
      <c r="G407" s="244">
        <v>0</v>
      </c>
      <c r="H407" s="244">
        <v>0</v>
      </c>
      <c r="I407" s="312">
        <v>8</v>
      </c>
      <c r="J407" s="335">
        <v>8</v>
      </c>
      <c r="K407" s="340">
        <v>8</v>
      </c>
      <c r="L407" s="314">
        <v>25</v>
      </c>
      <c r="M407" s="243">
        <f t="shared" si="75"/>
        <v>25</v>
      </c>
      <c r="N407" s="314">
        <v>8</v>
      </c>
      <c r="O407" s="249">
        <f t="shared" si="83"/>
        <v>8</v>
      </c>
      <c r="P407" s="249">
        <v>33</v>
      </c>
      <c r="Q407" s="249">
        <v>72</v>
      </c>
      <c r="R407" s="318"/>
      <c r="S407" s="115"/>
      <c r="T407" s="7">
        <f t="shared" si="73"/>
        <v>8.25</v>
      </c>
      <c r="U407" s="101">
        <f t="shared" si="72"/>
        <v>-0.25</v>
      </c>
      <c r="V407" s="3"/>
      <c r="W407" s="7">
        <v>0</v>
      </c>
      <c r="X407" s="7">
        <v>0</v>
      </c>
      <c r="Y407" s="7">
        <v>8</v>
      </c>
      <c r="Z407" s="7">
        <v>25</v>
      </c>
      <c r="AA407" s="7">
        <v>8</v>
      </c>
      <c r="AB407" s="7">
        <v>33</v>
      </c>
      <c r="AC407" s="7">
        <v>72</v>
      </c>
      <c r="AD407" s="112">
        <f t="shared" si="76"/>
        <v>0</v>
      </c>
      <c r="AE407" s="112">
        <f t="shared" si="76"/>
        <v>0</v>
      </c>
      <c r="AF407" s="112">
        <f t="shared" si="77"/>
        <v>0</v>
      </c>
      <c r="AG407" s="112">
        <f t="shared" si="78"/>
        <v>0</v>
      </c>
      <c r="AH407" s="356">
        <f t="shared" si="79"/>
        <v>0</v>
      </c>
      <c r="AI407" s="112">
        <f t="shared" si="79"/>
        <v>0</v>
      </c>
      <c r="AJ407" s="112">
        <f t="shared" si="79"/>
        <v>0</v>
      </c>
      <c r="AK407" s="3"/>
      <c r="AL407" s="334"/>
      <c r="AM407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образование35.01.27 Мастер сельскохозяйственного производстваочнаяКОГПОАУ "Техникум промышленности и народных промыслов"</v>
      </c>
      <c r="AN407" s="337">
        <v>8</v>
      </c>
      <c r="AO407" s="338" t="b">
        <f t="shared" si="81"/>
        <v>0</v>
      </c>
      <c r="AQ407" s="338" t="b">
        <f t="shared" si="82"/>
        <v>1</v>
      </c>
    </row>
    <row r="408" spans="1:43" ht="45" customHeight="1" x14ac:dyDescent="0.25">
      <c r="A408" s="353">
        <f t="shared" si="74"/>
        <v>395</v>
      </c>
      <c r="B408" s="230" t="s">
        <v>69</v>
      </c>
      <c r="C408" s="230" t="s">
        <v>15</v>
      </c>
      <c r="D408" s="230" t="s">
        <v>76</v>
      </c>
      <c r="E408" s="230" t="s">
        <v>16</v>
      </c>
      <c r="F408" s="230" t="s">
        <v>145</v>
      </c>
      <c r="G408" s="244">
        <v>11</v>
      </c>
      <c r="H408" s="244">
        <v>11</v>
      </c>
      <c r="I408" s="312">
        <v>0</v>
      </c>
      <c r="J408" s="335">
        <v>0</v>
      </c>
      <c r="K408" s="340">
        <v>0</v>
      </c>
      <c r="L408" s="314">
        <v>0</v>
      </c>
      <c r="M408" s="243">
        <f t="shared" si="75"/>
        <v>0</v>
      </c>
      <c r="N408" s="314">
        <v>6</v>
      </c>
      <c r="O408" s="249">
        <f t="shared" si="83"/>
        <v>6</v>
      </c>
      <c r="P408" s="249">
        <v>0</v>
      </c>
      <c r="Q408" s="249">
        <v>0</v>
      </c>
      <c r="R408" s="318"/>
      <c r="S408" s="115"/>
      <c r="T408" s="7">
        <f t="shared" si="73"/>
        <v>5.5</v>
      </c>
      <c r="U408" s="101">
        <f t="shared" si="72"/>
        <v>0.5</v>
      </c>
      <c r="V408" s="3"/>
      <c r="W408" s="7">
        <v>11</v>
      </c>
      <c r="X408" s="7">
        <v>11</v>
      </c>
      <c r="Y408" s="7">
        <v>0</v>
      </c>
      <c r="Z408" s="7">
        <v>0</v>
      </c>
      <c r="AA408" s="7">
        <v>6</v>
      </c>
      <c r="AB408" s="7">
        <v>0</v>
      </c>
      <c r="AC408" s="7">
        <v>0</v>
      </c>
      <c r="AD408" s="112">
        <f t="shared" si="76"/>
        <v>0</v>
      </c>
      <c r="AE408" s="112">
        <f t="shared" si="76"/>
        <v>0</v>
      </c>
      <c r="AF408" s="112">
        <f t="shared" si="77"/>
        <v>0</v>
      </c>
      <c r="AG408" s="112">
        <f t="shared" si="78"/>
        <v>0</v>
      </c>
      <c r="AH408" s="356">
        <f t="shared" si="79"/>
        <v>0</v>
      </c>
      <c r="AI408" s="112">
        <f t="shared" si="79"/>
        <v>0</v>
      </c>
      <c r="AJ408" s="112">
        <f t="shared" si="79"/>
        <v>0</v>
      </c>
      <c r="AK408" s="3"/>
      <c r="AL408" s="334"/>
      <c r="AM408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образование08.01.25 Мастер отделочных строительных и декоративных работ очнаяКОГПОАУ "Яранский технологический техникум"</v>
      </c>
      <c r="AN408" s="337">
        <v>0</v>
      </c>
      <c r="AO408" s="338" t="b">
        <f t="shared" si="81"/>
        <v>0</v>
      </c>
      <c r="AQ408" s="338" t="b">
        <f t="shared" si="82"/>
        <v>1</v>
      </c>
    </row>
    <row r="409" spans="1:43" ht="45" customHeight="1" x14ac:dyDescent="0.25">
      <c r="A409" s="353">
        <f t="shared" si="74"/>
        <v>396</v>
      </c>
      <c r="B409" s="230" t="s">
        <v>69</v>
      </c>
      <c r="C409" s="230" t="s">
        <v>15</v>
      </c>
      <c r="D409" s="230" t="s">
        <v>223</v>
      </c>
      <c r="E409" s="230" t="s">
        <v>16</v>
      </c>
      <c r="F409" s="230" t="s">
        <v>145</v>
      </c>
      <c r="G409" s="244">
        <v>17</v>
      </c>
      <c r="H409" s="244">
        <v>16</v>
      </c>
      <c r="I409" s="312">
        <v>20</v>
      </c>
      <c r="J409" s="335">
        <v>20</v>
      </c>
      <c r="K409" s="340">
        <v>20</v>
      </c>
      <c r="L409" s="314">
        <v>31</v>
      </c>
      <c r="M409" s="243">
        <f t="shared" si="75"/>
        <v>31</v>
      </c>
      <c r="N409" s="314">
        <v>21</v>
      </c>
      <c r="O409" s="249">
        <f t="shared" si="83"/>
        <v>21</v>
      </c>
      <c r="P409" s="249">
        <v>21</v>
      </c>
      <c r="Q409" s="249">
        <v>21</v>
      </c>
      <c r="R409" s="318"/>
      <c r="S409" s="115"/>
      <c r="T409" s="7">
        <f t="shared" si="73"/>
        <v>21</v>
      </c>
      <c r="U409" s="101">
        <f t="shared" si="72"/>
        <v>0</v>
      </c>
      <c r="V409" s="3"/>
      <c r="W409" s="7">
        <v>17</v>
      </c>
      <c r="X409" s="7">
        <v>16</v>
      </c>
      <c r="Y409" s="7">
        <v>20</v>
      </c>
      <c r="Z409" s="7">
        <v>31</v>
      </c>
      <c r="AA409" s="7">
        <v>21</v>
      </c>
      <c r="AB409" s="7">
        <v>21</v>
      </c>
      <c r="AC409" s="7">
        <v>21</v>
      </c>
      <c r="AD409" s="112">
        <f t="shared" si="76"/>
        <v>0</v>
      </c>
      <c r="AE409" s="112">
        <f t="shared" si="76"/>
        <v>0</v>
      </c>
      <c r="AF409" s="112">
        <f t="shared" si="77"/>
        <v>0</v>
      </c>
      <c r="AG409" s="112">
        <f t="shared" si="78"/>
        <v>0</v>
      </c>
      <c r="AH409" s="356">
        <f t="shared" si="79"/>
        <v>0</v>
      </c>
      <c r="AI409" s="112">
        <f t="shared" si="79"/>
        <v>0</v>
      </c>
      <c r="AJ409" s="112">
        <f t="shared" si="79"/>
        <v>0</v>
      </c>
      <c r="AK409" s="3"/>
      <c r="AL409" s="334"/>
      <c r="AM409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образование35.01.15 Мастер по ремонту и обуслуживанию электрооборудования в сельском хозяйствеочнаяКОГПОАУ "Яранский технологический техникум"</v>
      </c>
      <c r="AN409" s="337">
        <v>20</v>
      </c>
      <c r="AO409" s="338" t="b">
        <f t="shared" si="81"/>
        <v>0</v>
      </c>
      <c r="AQ409" s="338" t="b">
        <f t="shared" si="82"/>
        <v>1</v>
      </c>
    </row>
    <row r="410" spans="1:43" ht="45" customHeight="1" x14ac:dyDescent="0.25">
      <c r="A410" s="353">
        <f t="shared" si="74"/>
        <v>397</v>
      </c>
      <c r="B410" s="230" t="s">
        <v>69</v>
      </c>
      <c r="C410" s="230" t="s">
        <v>15</v>
      </c>
      <c r="D410" s="230" t="s">
        <v>224</v>
      </c>
      <c r="E410" s="230" t="s">
        <v>16</v>
      </c>
      <c r="F410" s="230" t="s">
        <v>144</v>
      </c>
      <c r="G410" s="244">
        <v>25</v>
      </c>
      <c r="H410" s="244">
        <v>24</v>
      </c>
      <c r="I410" s="312">
        <v>24</v>
      </c>
      <c r="J410" s="335">
        <v>21</v>
      </c>
      <c r="K410" s="340">
        <v>21</v>
      </c>
      <c r="L410" s="314">
        <v>23</v>
      </c>
      <c r="M410" s="243">
        <f t="shared" si="75"/>
        <v>26</v>
      </c>
      <c r="N410" s="314">
        <v>24</v>
      </c>
      <c r="O410" s="249">
        <f t="shared" si="83"/>
        <v>24</v>
      </c>
      <c r="P410" s="249">
        <v>24</v>
      </c>
      <c r="Q410" s="249">
        <v>24</v>
      </c>
      <c r="R410" s="318"/>
      <c r="S410" s="115"/>
      <c r="T410" s="7">
        <f t="shared" si="73"/>
        <v>24</v>
      </c>
      <c r="U410" s="101">
        <f t="shared" si="72"/>
        <v>0</v>
      </c>
      <c r="V410" s="3"/>
      <c r="W410" s="7">
        <v>25</v>
      </c>
      <c r="X410" s="7">
        <v>24</v>
      </c>
      <c r="Y410" s="7">
        <v>24</v>
      </c>
      <c r="Z410" s="7">
        <v>23</v>
      </c>
      <c r="AA410" s="7">
        <v>24</v>
      </c>
      <c r="AB410" s="7">
        <v>24</v>
      </c>
      <c r="AC410" s="7">
        <v>24</v>
      </c>
      <c r="AD410" s="112">
        <f t="shared" si="76"/>
        <v>0</v>
      </c>
      <c r="AE410" s="112">
        <f t="shared" si="76"/>
        <v>0</v>
      </c>
      <c r="AF410" s="112">
        <f t="shared" si="77"/>
        <v>-3</v>
      </c>
      <c r="AG410" s="112">
        <f t="shared" si="78"/>
        <v>3</v>
      </c>
      <c r="AH410" s="356">
        <f t="shared" si="79"/>
        <v>0</v>
      </c>
      <c r="AI410" s="112">
        <f t="shared" si="79"/>
        <v>0</v>
      </c>
      <c r="AJ410" s="112">
        <f t="shared" si="79"/>
        <v>0</v>
      </c>
      <c r="AK410" s="3"/>
      <c r="AL410" s="334"/>
      <c r="AM410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образование35.01.28 Мастер столярного и мебельного производстваочнаяКОГПОБУ "Кировский многопрофильный техникум"</v>
      </c>
      <c r="AN410" s="337">
        <v>21</v>
      </c>
      <c r="AO410" s="338" t="b">
        <f t="shared" si="81"/>
        <v>0</v>
      </c>
      <c r="AQ410" s="338" t="b">
        <f t="shared" si="82"/>
        <v>1</v>
      </c>
    </row>
    <row r="411" spans="1:43" ht="45" customHeight="1" x14ac:dyDescent="0.25">
      <c r="A411" s="353">
        <f t="shared" si="74"/>
        <v>398</v>
      </c>
      <c r="B411" s="230" t="s">
        <v>10</v>
      </c>
      <c r="C411" s="230" t="s">
        <v>15</v>
      </c>
      <c r="D411" s="230" t="s">
        <v>108</v>
      </c>
      <c r="E411" s="230" t="s">
        <v>16</v>
      </c>
      <c r="F411" s="230" t="s">
        <v>144</v>
      </c>
      <c r="G411" s="244">
        <v>14</v>
      </c>
      <c r="H411" s="244">
        <v>15</v>
      </c>
      <c r="I411" s="312">
        <v>14</v>
      </c>
      <c r="J411" s="335">
        <v>14</v>
      </c>
      <c r="K411" s="340">
        <v>14</v>
      </c>
      <c r="L411" s="314">
        <v>13</v>
      </c>
      <c r="M411" s="243">
        <f t="shared" si="75"/>
        <v>13</v>
      </c>
      <c r="N411" s="314">
        <v>14</v>
      </c>
      <c r="O411" s="249">
        <f t="shared" si="83"/>
        <v>14</v>
      </c>
      <c r="P411" s="249">
        <v>14</v>
      </c>
      <c r="Q411" s="249">
        <v>14</v>
      </c>
      <c r="R411" s="318"/>
      <c r="S411" s="115"/>
      <c r="T411" s="7">
        <f t="shared" si="73"/>
        <v>14</v>
      </c>
      <c r="U411" s="101">
        <f t="shared" si="72"/>
        <v>0</v>
      </c>
      <c r="V411" s="3"/>
      <c r="W411" s="7">
        <v>14</v>
      </c>
      <c r="X411" s="7">
        <v>15</v>
      </c>
      <c r="Y411" s="7">
        <v>14</v>
      </c>
      <c r="Z411" s="7">
        <v>13</v>
      </c>
      <c r="AA411" s="7">
        <v>14</v>
      </c>
      <c r="AB411" s="7">
        <v>14</v>
      </c>
      <c r="AC411" s="7">
        <v>14</v>
      </c>
      <c r="AD411" s="112">
        <f t="shared" si="76"/>
        <v>0</v>
      </c>
      <c r="AE411" s="112">
        <f t="shared" si="76"/>
        <v>0</v>
      </c>
      <c r="AF411" s="112">
        <f t="shared" si="77"/>
        <v>0</v>
      </c>
      <c r="AG411" s="112">
        <f t="shared" si="78"/>
        <v>0</v>
      </c>
      <c r="AH411" s="356">
        <f t="shared" si="79"/>
        <v>0</v>
      </c>
      <c r="AI411" s="112">
        <f t="shared" si="79"/>
        <v>0</v>
      </c>
      <c r="AJ411" s="112">
        <f t="shared" si="79"/>
        <v>0</v>
      </c>
      <c r="AK411" s="3"/>
      <c r="AL411" s="334"/>
      <c r="AM411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образование31.02.01 Лечебное делоочнаяКОГПОБУ "Кировский многопрофильный техникум"</v>
      </c>
      <c r="AN411" s="337">
        <v>14</v>
      </c>
      <c r="AO411" s="338" t="b">
        <f t="shared" si="81"/>
        <v>0</v>
      </c>
      <c r="AQ411" s="338" t="b">
        <f t="shared" si="82"/>
        <v>1</v>
      </c>
    </row>
    <row r="412" spans="1:43" ht="45" customHeight="1" x14ac:dyDescent="0.25">
      <c r="A412" s="353">
        <f t="shared" si="74"/>
        <v>399</v>
      </c>
      <c r="B412" s="230" t="s">
        <v>69</v>
      </c>
      <c r="C412" s="230" t="s">
        <v>15</v>
      </c>
      <c r="D412" s="230" t="s">
        <v>218</v>
      </c>
      <c r="E412" s="230" t="s">
        <v>16</v>
      </c>
      <c r="F412" s="230" t="s">
        <v>144</v>
      </c>
      <c r="G412" s="244">
        <v>10</v>
      </c>
      <c r="H412" s="244">
        <v>8</v>
      </c>
      <c r="I412" s="312">
        <v>10</v>
      </c>
      <c r="J412" s="335">
        <v>8</v>
      </c>
      <c r="K412" s="340">
        <v>8</v>
      </c>
      <c r="L412" s="314">
        <v>12</v>
      </c>
      <c r="M412" s="243">
        <f t="shared" si="75"/>
        <v>14</v>
      </c>
      <c r="N412" s="314">
        <v>10</v>
      </c>
      <c r="O412" s="249">
        <f t="shared" si="83"/>
        <v>10</v>
      </c>
      <c r="P412" s="249">
        <v>10</v>
      </c>
      <c r="Q412" s="249">
        <v>10</v>
      </c>
      <c r="R412" s="318"/>
      <c r="S412" s="115"/>
      <c r="T412" s="7">
        <f t="shared" si="73"/>
        <v>10</v>
      </c>
      <c r="U412" s="101">
        <f t="shared" si="72"/>
        <v>0</v>
      </c>
      <c r="V412" s="3"/>
      <c r="W412" s="7">
        <v>10</v>
      </c>
      <c r="X412" s="7">
        <v>8</v>
      </c>
      <c r="Y412" s="7">
        <v>10</v>
      </c>
      <c r="Z412" s="7">
        <v>12</v>
      </c>
      <c r="AA412" s="7">
        <v>10</v>
      </c>
      <c r="AB412" s="7">
        <v>10</v>
      </c>
      <c r="AC412" s="7">
        <v>10</v>
      </c>
      <c r="AD412" s="112">
        <f t="shared" si="76"/>
        <v>0</v>
      </c>
      <c r="AE412" s="112">
        <f t="shared" si="76"/>
        <v>0</v>
      </c>
      <c r="AF412" s="112">
        <f t="shared" si="77"/>
        <v>-2</v>
      </c>
      <c r="AG412" s="112">
        <f t="shared" si="78"/>
        <v>2</v>
      </c>
      <c r="AH412" s="356">
        <f t="shared" si="79"/>
        <v>0</v>
      </c>
      <c r="AI412" s="112">
        <f t="shared" si="79"/>
        <v>0</v>
      </c>
      <c r="AJ412" s="112">
        <f t="shared" si="79"/>
        <v>0</v>
      </c>
      <c r="AK412" s="3"/>
      <c r="AL412" s="334"/>
      <c r="AM41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образование35.01.27 Мастер сельскохозяйственного производстваочнаяКОГПОБУ "Кировский многопрофильный техникум"</v>
      </c>
      <c r="AN412" s="337">
        <v>8</v>
      </c>
      <c r="AO412" s="338" t="b">
        <f t="shared" si="81"/>
        <v>0</v>
      </c>
      <c r="AQ412" s="338" t="b">
        <f t="shared" si="82"/>
        <v>1</v>
      </c>
    </row>
    <row r="413" spans="1:43" ht="45" customHeight="1" x14ac:dyDescent="0.25">
      <c r="A413" s="353">
        <f t="shared" si="74"/>
        <v>400</v>
      </c>
      <c r="B413" s="230" t="s">
        <v>69</v>
      </c>
      <c r="C413" s="230" t="s">
        <v>15</v>
      </c>
      <c r="D413" s="231" t="s">
        <v>90</v>
      </c>
      <c r="E413" s="230" t="s">
        <v>16</v>
      </c>
      <c r="F413" s="230" t="s">
        <v>136</v>
      </c>
      <c r="G413" s="244">
        <v>44</v>
      </c>
      <c r="H413" s="244">
        <v>43</v>
      </c>
      <c r="I413" s="312">
        <v>23</v>
      </c>
      <c r="J413" s="335">
        <v>25</v>
      </c>
      <c r="K413" s="340">
        <v>25</v>
      </c>
      <c r="L413" s="314">
        <v>24</v>
      </c>
      <c r="M413" s="243">
        <f t="shared" si="75"/>
        <v>22</v>
      </c>
      <c r="N413" s="314">
        <v>34</v>
      </c>
      <c r="O413" s="249">
        <f t="shared" si="83"/>
        <v>34</v>
      </c>
      <c r="P413" s="249">
        <v>34</v>
      </c>
      <c r="Q413" s="249">
        <v>34</v>
      </c>
      <c r="R413" s="318"/>
      <c r="S413" s="115"/>
      <c r="T413" s="7">
        <f t="shared" si="73"/>
        <v>33.5</v>
      </c>
      <c r="U413" s="101">
        <f t="shared" si="72"/>
        <v>0.5</v>
      </c>
      <c r="V413" s="3"/>
      <c r="W413" s="7">
        <v>44</v>
      </c>
      <c r="X413" s="7">
        <v>43</v>
      </c>
      <c r="Y413" s="7">
        <v>23</v>
      </c>
      <c r="Z413" s="7">
        <v>24</v>
      </c>
      <c r="AA413" s="7">
        <v>34</v>
      </c>
      <c r="AB413" s="7">
        <v>34</v>
      </c>
      <c r="AC413" s="7">
        <v>34</v>
      </c>
      <c r="AD413" s="112">
        <f t="shared" si="76"/>
        <v>0</v>
      </c>
      <c r="AE413" s="112">
        <f t="shared" si="76"/>
        <v>0</v>
      </c>
      <c r="AF413" s="112">
        <f t="shared" si="77"/>
        <v>2</v>
      </c>
      <c r="AG413" s="112">
        <f t="shared" si="78"/>
        <v>-2</v>
      </c>
      <c r="AH413" s="356">
        <f t="shared" si="79"/>
        <v>0</v>
      </c>
      <c r="AI413" s="112">
        <f t="shared" si="79"/>
        <v>0</v>
      </c>
      <c r="AJ413" s="112">
        <f t="shared" si="79"/>
        <v>0</v>
      </c>
      <c r="AK413" s="3"/>
      <c r="AL413" s="334"/>
      <c r="AM413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образование35.01.13 Тракторист-машинист сельскохозяйственного производстваочнаяКОГПОАУ "Орловский колледж педагогики и профессиональных технологий"</v>
      </c>
      <c r="AN413" s="337">
        <v>25</v>
      </c>
      <c r="AO413" s="338" t="b">
        <f t="shared" si="81"/>
        <v>0</v>
      </c>
      <c r="AQ413" s="338" t="b">
        <f t="shared" si="82"/>
        <v>1</v>
      </c>
    </row>
    <row r="414" spans="1:43" ht="45" customHeight="1" x14ac:dyDescent="0.25">
      <c r="A414" s="353">
        <f t="shared" si="74"/>
        <v>401</v>
      </c>
      <c r="B414" s="230" t="s">
        <v>160</v>
      </c>
      <c r="C414" s="230" t="s">
        <v>15</v>
      </c>
      <c r="D414" s="230" t="s">
        <v>71</v>
      </c>
      <c r="E414" s="230" t="s">
        <v>16</v>
      </c>
      <c r="F414" s="230" t="s">
        <v>120</v>
      </c>
      <c r="G414" s="244">
        <v>0</v>
      </c>
      <c r="H414" s="244">
        <v>0</v>
      </c>
      <c r="I414" s="312">
        <v>7</v>
      </c>
      <c r="J414" s="335">
        <v>0</v>
      </c>
      <c r="K414" s="340">
        <v>0</v>
      </c>
      <c r="L414" s="314">
        <v>20</v>
      </c>
      <c r="M414" s="243">
        <f t="shared" si="75"/>
        <v>27</v>
      </c>
      <c r="N414" s="314">
        <v>7</v>
      </c>
      <c r="O414" s="249">
        <f t="shared" si="83"/>
        <v>7</v>
      </c>
      <c r="P414" s="249">
        <v>7</v>
      </c>
      <c r="Q414" s="249">
        <v>7</v>
      </c>
      <c r="R414" s="318"/>
      <c r="S414" s="115"/>
      <c r="T414" s="7">
        <f t="shared" si="73"/>
        <v>6.75</v>
      </c>
      <c r="U414" s="101">
        <f t="shared" si="72"/>
        <v>0.25</v>
      </c>
      <c r="V414" s="3"/>
      <c r="W414" s="7">
        <v>0</v>
      </c>
      <c r="X414" s="7">
        <v>0</v>
      </c>
      <c r="Y414" s="7">
        <v>7</v>
      </c>
      <c r="Z414" s="7">
        <v>20</v>
      </c>
      <c r="AA414" s="7">
        <v>7</v>
      </c>
      <c r="AB414" s="7">
        <v>7</v>
      </c>
      <c r="AC414" s="7">
        <v>7</v>
      </c>
      <c r="AD414" s="112">
        <f t="shared" si="76"/>
        <v>0</v>
      </c>
      <c r="AE414" s="112">
        <f t="shared" si="76"/>
        <v>0</v>
      </c>
      <c r="AF414" s="112">
        <f t="shared" si="77"/>
        <v>-7</v>
      </c>
      <c r="AG414" s="112">
        <f t="shared" si="78"/>
        <v>7</v>
      </c>
      <c r="AH414" s="356">
        <f t="shared" si="79"/>
        <v>0</v>
      </c>
      <c r="AI414" s="112">
        <f t="shared" si="79"/>
        <v>0</v>
      </c>
      <c r="AJ414" s="112">
        <f t="shared" si="79"/>
        <v>0</v>
      </c>
      <c r="AK414" s="3"/>
      <c r="AL414" s="334"/>
      <c r="AM414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образование15.01.35 Мастер слесарных работочнаяКОГПОАУ "Савальский политехнический техникум"</v>
      </c>
      <c r="AN414" s="337">
        <v>0</v>
      </c>
      <c r="AO414" s="338" t="b">
        <f t="shared" si="81"/>
        <v>0</v>
      </c>
      <c r="AQ414" s="338" t="b">
        <f t="shared" si="82"/>
        <v>1</v>
      </c>
    </row>
    <row r="415" spans="1:43" ht="45" customHeight="1" x14ac:dyDescent="0.25">
      <c r="A415" s="353">
        <f t="shared" si="74"/>
        <v>402</v>
      </c>
      <c r="B415" s="230" t="s">
        <v>10</v>
      </c>
      <c r="C415" s="230" t="s">
        <v>15</v>
      </c>
      <c r="D415" s="230" t="s">
        <v>196</v>
      </c>
      <c r="E415" s="230" t="s">
        <v>16</v>
      </c>
      <c r="F415" s="230" t="s">
        <v>120</v>
      </c>
      <c r="G415" s="244">
        <v>25</v>
      </c>
      <c r="H415" s="244">
        <v>25</v>
      </c>
      <c r="I415" s="312">
        <v>33</v>
      </c>
      <c r="J415" s="335">
        <v>33</v>
      </c>
      <c r="K415" s="340">
        <v>33</v>
      </c>
      <c r="L415" s="314">
        <v>50</v>
      </c>
      <c r="M415" s="243">
        <f t="shared" si="75"/>
        <v>50</v>
      </c>
      <c r="N415" s="314">
        <v>33</v>
      </c>
      <c r="O415" s="249">
        <f t="shared" si="83"/>
        <v>33</v>
      </c>
      <c r="P415" s="249">
        <v>33</v>
      </c>
      <c r="Q415" s="249">
        <v>33</v>
      </c>
      <c r="R415" s="318"/>
      <c r="S415" s="115"/>
      <c r="T415" s="7">
        <f t="shared" si="73"/>
        <v>33.25</v>
      </c>
      <c r="U415" s="101">
        <f t="shared" si="72"/>
        <v>-0.25</v>
      </c>
      <c r="V415" s="3"/>
      <c r="W415" s="7">
        <v>25</v>
      </c>
      <c r="X415" s="7">
        <v>25</v>
      </c>
      <c r="Y415" s="7">
        <v>33</v>
      </c>
      <c r="Z415" s="7">
        <v>50</v>
      </c>
      <c r="AA415" s="7">
        <v>33</v>
      </c>
      <c r="AB415" s="7">
        <v>33</v>
      </c>
      <c r="AC415" s="7">
        <v>33</v>
      </c>
      <c r="AD415" s="112">
        <f t="shared" si="76"/>
        <v>0</v>
      </c>
      <c r="AE415" s="112">
        <f t="shared" si="76"/>
        <v>0</v>
      </c>
      <c r="AF415" s="112">
        <f t="shared" si="77"/>
        <v>0</v>
      </c>
      <c r="AG415" s="112">
        <f t="shared" si="78"/>
        <v>0</v>
      </c>
      <c r="AH415" s="356">
        <f t="shared" si="79"/>
        <v>0</v>
      </c>
      <c r="AI415" s="112">
        <f t="shared" si="79"/>
        <v>0</v>
      </c>
      <c r="AJ415" s="112">
        <f t="shared" si="79"/>
        <v>0</v>
      </c>
      <c r="AK415" s="3"/>
      <c r="AL415" s="334"/>
      <c r="AM415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образование20.02.04 Пожарная безопасностьочнаяКОГПОАУ "Савальский политехнический техникум"</v>
      </c>
      <c r="AN415" s="337">
        <v>33</v>
      </c>
      <c r="AO415" s="338" t="b">
        <f t="shared" si="81"/>
        <v>0</v>
      </c>
      <c r="AQ415" s="338" t="b">
        <f t="shared" si="82"/>
        <v>1</v>
      </c>
    </row>
    <row r="416" spans="1:43" ht="45" customHeight="1" x14ac:dyDescent="0.25">
      <c r="A416" s="353">
        <f t="shared" si="74"/>
        <v>403</v>
      </c>
      <c r="B416" s="230" t="s">
        <v>10</v>
      </c>
      <c r="C416" s="230" t="s">
        <v>15</v>
      </c>
      <c r="D416" s="230" t="s">
        <v>101</v>
      </c>
      <c r="E416" s="230" t="s">
        <v>16</v>
      </c>
      <c r="F416" s="230" t="s">
        <v>120</v>
      </c>
      <c r="G416" s="244">
        <v>11</v>
      </c>
      <c r="H416" s="244">
        <v>11</v>
      </c>
      <c r="I416" s="312">
        <v>17</v>
      </c>
      <c r="J416" s="335">
        <v>12</v>
      </c>
      <c r="K416" s="340">
        <v>12</v>
      </c>
      <c r="L416" s="314">
        <v>27</v>
      </c>
      <c r="M416" s="243">
        <f t="shared" si="75"/>
        <v>32</v>
      </c>
      <c r="N416" s="314">
        <v>17</v>
      </c>
      <c r="O416" s="249">
        <f t="shared" si="83"/>
        <v>17</v>
      </c>
      <c r="P416" s="249">
        <v>17</v>
      </c>
      <c r="Q416" s="249">
        <v>17</v>
      </c>
      <c r="R416" s="318"/>
      <c r="S416" s="115"/>
      <c r="T416" s="7">
        <f t="shared" si="73"/>
        <v>16.5</v>
      </c>
      <c r="U416" s="101">
        <f t="shared" si="72"/>
        <v>0.5</v>
      </c>
      <c r="V416" s="3"/>
      <c r="W416" s="7">
        <v>11</v>
      </c>
      <c r="X416" s="7">
        <v>11</v>
      </c>
      <c r="Y416" s="7">
        <v>17</v>
      </c>
      <c r="Z416" s="7">
        <v>27</v>
      </c>
      <c r="AA416" s="7">
        <v>17</v>
      </c>
      <c r="AB416" s="7">
        <v>17</v>
      </c>
      <c r="AC416" s="7">
        <v>17</v>
      </c>
      <c r="AD416" s="112">
        <f t="shared" si="76"/>
        <v>0</v>
      </c>
      <c r="AE416" s="112">
        <f t="shared" si="76"/>
        <v>0</v>
      </c>
      <c r="AF416" s="112">
        <f t="shared" si="77"/>
        <v>-5</v>
      </c>
      <c r="AG416" s="112">
        <f t="shared" si="78"/>
        <v>5</v>
      </c>
      <c r="AH416" s="356">
        <f t="shared" si="79"/>
        <v>0</v>
      </c>
      <c r="AI416" s="112">
        <f t="shared" si="79"/>
        <v>0</v>
      </c>
      <c r="AJ416" s="112">
        <f t="shared" si="79"/>
        <v>0</v>
      </c>
      <c r="AK416" s="3"/>
      <c r="AL416" s="334"/>
      <c r="AM416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образование43.02.15 Поварское и кондитерское делоочнаяКОГПОАУ "Савальский политехнический техникум"</v>
      </c>
      <c r="AN416" s="337">
        <v>12</v>
      </c>
      <c r="AO416" s="338" t="b">
        <f t="shared" si="81"/>
        <v>0</v>
      </c>
      <c r="AQ416" s="338" t="b">
        <f t="shared" si="82"/>
        <v>1</v>
      </c>
    </row>
    <row r="417" spans="1:43" ht="45" customHeight="1" x14ac:dyDescent="0.25">
      <c r="A417" s="353">
        <f t="shared" si="74"/>
        <v>404</v>
      </c>
      <c r="B417" s="230" t="s">
        <v>10</v>
      </c>
      <c r="C417" s="230" t="s">
        <v>11</v>
      </c>
      <c r="D417" s="230" t="s">
        <v>33</v>
      </c>
      <c r="E417" s="230" t="s">
        <v>13</v>
      </c>
      <c r="F417" s="230" t="s">
        <v>134</v>
      </c>
      <c r="G417" s="244">
        <v>25</v>
      </c>
      <c r="H417" s="244">
        <v>24</v>
      </c>
      <c r="I417" s="312">
        <v>16</v>
      </c>
      <c r="J417" s="335">
        <v>14</v>
      </c>
      <c r="K417" s="340">
        <v>14</v>
      </c>
      <c r="L417" s="314">
        <v>17</v>
      </c>
      <c r="M417" s="243">
        <f t="shared" si="75"/>
        <v>19</v>
      </c>
      <c r="N417" s="314">
        <v>21</v>
      </c>
      <c r="O417" s="249">
        <f t="shared" si="83"/>
        <v>21</v>
      </c>
      <c r="P417" s="249">
        <v>10</v>
      </c>
      <c r="Q417" s="249">
        <v>3</v>
      </c>
      <c r="R417" s="318"/>
      <c r="S417" s="115"/>
      <c r="T417" s="7">
        <f t="shared" si="73"/>
        <v>20.5</v>
      </c>
      <c r="U417" s="101">
        <f t="shared" si="72"/>
        <v>0.5</v>
      </c>
      <c r="V417" s="3"/>
      <c r="W417" s="7">
        <v>25</v>
      </c>
      <c r="X417" s="7">
        <v>24</v>
      </c>
      <c r="Y417" s="7">
        <v>16</v>
      </c>
      <c r="Z417" s="7">
        <v>17</v>
      </c>
      <c r="AA417" s="7">
        <v>21</v>
      </c>
      <c r="AB417" s="7">
        <v>10</v>
      </c>
      <c r="AC417" s="7">
        <v>3</v>
      </c>
      <c r="AD417" s="112">
        <f t="shared" si="76"/>
        <v>0</v>
      </c>
      <c r="AE417" s="112">
        <f t="shared" si="76"/>
        <v>0</v>
      </c>
      <c r="AF417" s="112">
        <f t="shared" si="77"/>
        <v>-2</v>
      </c>
      <c r="AG417" s="112">
        <f t="shared" si="78"/>
        <v>2</v>
      </c>
      <c r="AH417" s="356">
        <f t="shared" si="79"/>
        <v>0</v>
      </c>
      <c r="AI417" s="112">
        <f t="shared" si="79"/>
        <v>0</v>
      </c>
      <c r="AJ417" s="112">
        <f t="shared" si="79"/>
        <v>0</v>
      </c>
      <c r="AK417" s="3"/>
      <c r="AL417" s="334"/>
      <c r="AM417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образование29.02.04 Конструирование, моделирование и технология швейных изделийзаочнаяКОГПОБУ "Кировский технологический колледж"</v>
      </c>
      <c r="AN417" s="337">
        <v>14</v>
      </c>
      <c r="AO417" s="338" t="b">
        <f t="shared" si="81"/>
        <v>0</v>
      </c>
      <c r="AQ417" s="338" t="b">
        <f t="shared" si="82"/>
        <v>1</v>
      </c>
    </row>
    <row r="418" spans="1:43" ht="45" customHeight="1" x14ac:dyDescent="0.25">
      <c r="A418" s="353">
        <f t="shared" si="74"/>
        <v>405</v>
      </c>
      <c r="B418" s="230" t="s">
        <v>10</v>
      </c>
      <c r="C418" s="230" t="s">
        <v>15</v>
      </c>
      <c r="D418" s="230" t="s">
        <v>38</v>
      </c>
      <c r="E418" s="230" t="s">
        <v>16</v>
      </c>
      <c r="F418" s="230" t="s">
        <v>141</v>
      </c>
      <c r="G418" s="244">
        <v>18</v>
      </c>
      <c r="H418" s="244">
        <v>18</v>
      </c>
      <c r="I418" s="312">
        <v>19</v>
      </c>
      <c r="J418" s="335">
        <v>18</v>
      </c>
      <c r="K418" s="340">
        <v>18</v>
      </c>
      <c r="L418" s="314">
        <v>21</v>
      </c>
      <c r="M418" s="243">
        <f t="shared" si="75"/>
        <v>22</v>
      </c>
      <c r="N418" s="314">
        <v>19</v>
      </c>
      <c r="O418" s="249">
        <f t="shared" si="83"/>
        <v>19</v>
      </c>
      <c r="P418" s="249">
        <v>19</v>
      </c>
      <c r="Q418" s="249">
        <v>19</v>
      </c>
      <c r="R418" s="318"/>
      <c r="S418" s="115"/>
      <c r="T418" s="7">
        <f t="shared" si="73"/>
        <v>19</v>
      </c>
      <c r="U418" s="101">
        <f t="shared" si="72"/>
        <v>0</v>
      </c>
      <c r="V418" s="3"/>
      <c r="W418" s="7">
        <v>18</v>
      </c>
      <c r="X418" s="7">
        <v>18</v>
      </c>
      <c r="Y418" s="7">
        <v>19</v>
      </c>
      <c r="Z418" s="7">
        <v>21</v>
      </c>
      <c r="AA418" s="7">
        <v>19</v>
      </c>
      <c r="AB418" s="7">
        <v>19</v>
      </c>
      <c r="AC418" s="7">
        <v>19</v>
      </c>
      <c r="AD418" s="112">
        <f t="shared" si="76"/>
        <v>0</v>
      </c>
      <c r="AE418" s="112">
        <f t="shared" si="76"/>
        <v>0</v>
      </c>
      <c r="AF418" s="112">
        <f t="shared" si="77"/>
        <v>-1</v>
      </c>
      <c r="AG418" s="112">
        <f t="shared" si="78"/>
        <v>1</v>
      </c>
      <c r="AH418" s="356">
        <f t="shared" si="79"/>
        <v>0</v>
      </c>
      <c r="AI418" s="112">
        <f t="shared" si="79"/>
        <v>0</v>
      </c>
      <c r="AJ418" s="112">
        <f t="shared" si="79"/>
        <v>0</v>
      </c>
      <c r="AK418" s="3"/>
      <c r="AL418" s="334"/>
      <c r="AM418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образование22.02.06 Сварочное производствоочнаяКОГПОАУ "Вятский торгово-промышленный техникум"</v>
      </c>
      <c r="AN418" s="337">
        <v>18</v>
      </c>
      <c r="AO418" s="338" t="b">
        <f t="shared" si="81"/>
        <v>0</v>
      </c>
      <c r="AQ418" s="338" t="b">
        <f t="shared" si="82"/>
        <v>1</v>
      </c>
    </row>
    <row r="419" spans="1:43" ht="45" customHeight="1" x14ac:dyDescent="0.25">
      <c r="A419" s="353">
        <f t="shared" si="74"/>
        <v>406</v>
      </c>
      <c r="B419" s="230" t="s">
        <v>161</v>
      </c>
      <c r="C419" s="230" t="s">
        <v>11</v>
      </c>
      <c r="D419" s="230" t="s">
        <v>196</v>
      </c>
      <c r="E419" s="230" t="s">
        <v>240</v>
      </c>
      <c r="F419" s="230" t="s">
        <v>151</v>
      </c>
      <c r="G419" s="244">
        <v>12</v>
      </c>
      <c r="H419" s="244">
        <v>11</v>
      </c>
      <c r="I419" s="312">
        <v>12</v>
      </c>
      <c r="J419" s="335">
        <v>9</v>
      </c>
      <c r="K419" s="340">
        <v>9</v>
      </c>
      <c r="L419" s="314">
        <v>13</v>
      </c>
      <c r="M419" s="243">
        <f t="shared" si="75"/>
        <v>16</v>
      </c>
      <c r="N419" s="314">
        <v>12</v>
      </c>
      <c r="O419" s="249">
        <f t="shared" si="83"/>
        <v>12</v>
      </c>
      <c r="P419" s="249">
        <v>12</v>
      </c>
      <c r="Q419" s="249">
        <v>12</v>
      </c>
      <c r="R419" s="318"/>
      <c r="S419" s="115"/>
      <c r="T419" s="7">
        <f t="shared" si="73"/>
        <v>12</v>
      </c>
      <c r="U419" s="101">
        <f t="shared" si="72"/>
        <v>0</v>
      </c>
      <c r="V419" s="3"/>
      <c r="W419" s="7">
        <v>12</v>
      </c>
      <c r="X419" s="7">
        <v>11</v>
      </c>
      <c r="Y419" s="7">
        <v>12</v>
      </c>
      <c r="Z419" s="7">
        <v>13</v>
      </c>
      <c r="AA419" s="7">
        <v>12</v>
      </c>
      <c r="AB419" s="7">
        <v>12</v>
      </c>
      <c r="AC419" s="7">
        <v>12</v>
      </c>
      <c r="AD419" s="112">
        <f t="shared" si="76"/>
        <v>0</v>
      </c>
      <c r="AE419" s="112">
        <f t="shared" si="76"/>
        <v>0</v>
      </c>
      <c r="AF419" s="112">
        <f t="shared" si="77"/>
        <v>-3</v>
      </c>
      <c r="AG419" s="112">
        <f t="shared" si="78"/>
        <v>3</v>
      </c>
      <c r="AH419" s="356">
        <f t="shared" si="79"/>
        <v>0</v>
      </c>
      <c r="AI419" s="112">
        <f t="shared" si="79"/>
        <v>0</v>
      </c>
      <c r="AJ419" s="112">
        <f t="shared" si="79"/>
        <v>0</v>
      </c>
      <c r="AK419" s="3"/>
      <c r="AL419" s="334"/>
      <c r="AM419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звенаСреднее общее образование20.02.04 Пожарная безопасностьочно-заочнаяКОГПОБУ "Яранский аграрный техникум"</v>
      </c>
      <c r="AN419" s="337">
        <v>9</v>
      </c>
      <c r="AO419" s="338" t="b">
        <f t="shared" si="81"/>
        <v>0</v>
      </c>
      <c r="AQ419" s="338" t="b">
        <f t="shared" si="82"/>
        <v>1</v>
      </c>
    </row>
    <row r="420" spans="1:43" ht="45" customHeight="1" x14ac:dyDescent="0.25">
      <c r="A420" s="353">
        <f t="shared" si="74"/>
        <v>407</v>
      </c>
      <c r="B420" s="230" t="s">
        <v>10</v>
      </c>
      <c r="C420" s="230" t="s">
        <v>15</v>
      </c>
      <c r="D420" s="230" t="s">
        <v>637</v>
      </c>
      <c r="E420" s="230" t="s">
        <v>16</v>
      </c>
      <c r="F420" s="230" t="s">
        <v>134</v>
      </c>
      <c r="G420" s="244">
        <v>25</v>
      </c>
      <c r="H420" s="244">
        <v>25</v>
      </c>
      <c r="I420" s="312">
        <v>32</v>
      </c>
      <c r="J420" s="335">
        <v>33</v>
      </c>
      <c r="K420" s="340">
        <v>33</v>
      </c>
      <c r="L420" s="314">
        <v>49</v>
      </c>
      <c r="M420" s="243">
        <f t="shared" si="75"/>
        <v>48</v>
      </c>
      <c r="N420" s="314">
        <v>33</v>
      </c>
      <c r="O420" s="249">
        <f t="shared" si="83"/>
        <v>33</v>
      </c>
      <c r="P420" s="249">
        <v>57</v>
      </c>
      <c r="Q420" s="249">
        <v>63</v>
      </c>
      <c r="R420" s="318"/>
      <c r="S420" s="115"/>
      <c r="T420" s="7">
        <f t="shared" si="73"/>
        <v>32.75</v>
      </c>
      <c r="U420" s="101">
        <f t="shared" si="72"/>
        <v>0.25</v>
      </c>
      <c r="V420" s="3"/>
      <c r="W420" s="7">
        <v>25</v>
      </c>
      <c r="X420" s="7">
        <v>25</v>
      </c>
      <c r="Y420" s="7">
        <v>32</v>
      </c>
      <c r="Z420" s="7">
        <v>49</v>
      </c>
      <c r="AA420" s="7">
        <v>33</v>
      </c>
      <c r="AB420" s="7">
        <v>57</v>
      </c>
      <c r="AC420" s="7">
        <v>63</v>
      </c>
      <c r="AD420" s="112">
        <f t="shared" si="76"/>
        <v>0</v>
      </c>
      <c r="AE420" s="112">
        <f t="shared" si="76"/>
        <v>0</v>
      </c>
      <c r="AF420" s="112">
        <f t="shared" si="77"/>
        <v>1</v>
      </c>
      <c r="AG420" s="112">
        <f t="shared" si="78"/>
        <v>-1</v>
      </c>
      <c r="AH420" s="356">
        <f t="shared" si="79"/>
        <v>0</v>
      </c>
      <c r="AI420" s="112">
        <f t="shared" si="79"/>
        <v>0</v>
      </c>
      <c r="AJ420" s="112">
        <f t="shared" si="79"/>
        <v>0</v>
      </c>
      <c r="AK420" s="3"/>
      <c r="AL420" s="334"/>
      <c r="AM420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образование29.02.10 Конструирование, моделирование и технология изготовления изделий легкой промышленности (по видам)очнаяКОГПОБУ "Кировский технологический колледж"</v>
      </c>
      <c r="AN420" s="337">
        <v>33</v>
      </c>
      <c r="AO420" s="338" t="b">
        <f t="shared" si="81"/>
        <v>0</v>
      </c>
      <c r="AQ420" s="338" t="b">
        <f t="shared" si="82"/>
        <v>1</v>
      </c>
    </row>
    <row r="421" spans="1:43" ht="45" customHeight="1" x14ac:dyDescent="0.25">
      <c r="A421" s="353">
        <f t="shared" si="74"/>
        <v>408</v>
      </c>
      <c r="B421" s="230" t="s">
        <v>10</v>
      </c>
      <c r="C421" s="230" t="s">
        <v>11</v>
      </c>
      <c r="D421" s="230" t="s">
        <v>637</v>
      </c>
      <c r="E421" s="230" t="s">
        <v>16</v>
      </c>
      <c r="F421" s="230" t="s">
        <v>134</v>
      </c>
      <c r="G421" s="244">
        <v>18</v>
      </c>
      <c r="H421" s="244">
        <v>17</v>
      </c>
      <c r="I421" s="312">
        <v>25</v>
      </c>
      <c r="J421" s="335">
        <v>21</v>
      </c>
      <c r="K421" s="340">
        <v>21</v>
      </c>
      <c r="L421" s="314">
        <v>44</v>
      </c>
      <c r="M421" s="243">
        <f t="shared" si="75"/>
        <v>48</v>
      </c>
      <c r="N421" s="314">
        <v>26</v>
      </c>
      <c r="O421" s="249">
        <f t="shared" si="83"/>
        <v>26</v>
      </c>
      <c r="P421" s="249">
        <v>41</v>
      </c>
      <c r="Q421" s="249">
        <v>35</v>
      </c>
      <c r="R421" s="318"/>
      <c r="S421" s="115"/>
      <c r="T421" s="7">
        <f t="shared" si="73"/>
        <v>26</v>
      </c>
      <c r="U421" s="101">
        <f t="shared" si="72"/>
        <v>0</v>
      </c>
      <c r="V421" s="3"/>
      <c r="W421" s="7">
        <v>18</v>
      </c>
      <c r="X421" s="7">
        <v>17</v>
      </c>
      <c r="Y421" s="7">
        <v>25</v>
      </c>
      <c r="Z421" s="7">
        <v>44</v>
      </c>
      <c r="AA421" s="7">
        <v>26</v>
      </c>
      <c r="AB421" s="7">
        <v>41</v>
      </c>
      <c r="AC421" s="7">
        <v>35</v>
      </c>
      <c r="AD421" s="112">
        <f t="shared" si="76"/>
        <v>0</v>
      </c>
      <c r="AE421" s="112">
        <f t="shared" si="76"/>
        <v>0</v>
      </c>
      <c r="AF421" s="112">
        <f t="shared" si="77"/>
        <v>-4</v>
      </c>
      <c r="AG421" s="112">
        <f t="shared" si="78"/>
        <v>4</v>
      </c>
      <c r="AH421" s="356">
        <f t="shared" si="79"/>
        <v>0</v>
      </c>
      <c r="AI421" s="112">
        <f t="shared" si="79"/>
        <v>0</v>
      </c>
      <c r="AJ421" s="112">
        <f t="shared" si="79"/>
        <v>0</v>
      </c>
      <c r="AK421" s="3"/>
      <c r="AL421" s="334"/>
      <c r="AM421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образование29.02.10 Конструирование, моделирование и технология изготовления изделий легкой промышленности (по видам)очнаяКОГПОБУ "Кировский технологический колледж"</v>
      </c>
      <c r="AN421" s="337">
        <v>21</v>
      </c>
      <c r="AO421" s="338" t="b">
        <f t="shared" si="81"/>
        <v>0</v>
      </c>
      <c r="AQ421" s="338" t="b">
        <f t="shared" si="82"/>
        <v>1</v>
      </c>
    </row>
    <row r="422" spans="1:43" ht="45" customHeight="1" x14ac:dyDescent="0.25">
      <c r="A422" s="353">
        <f t="shared" si="74"/>
        <v>409</v>
      </c>
      <c r="B422" s="230" t="s">
        <v>69</v>
      </c>
      <c r="C422" s="230" t="s">
        <v>15</v>
      </c>
      <c r="D422" s="230" t="s">
        <v>83</v>
      </c>
      <c r="E422" s="230" t="s">
        <v>16</v>
      </c>
      <c r="F422" s="230" t="s">
        <v>134</v>
      </c>
      <c r="G422" s="244">
        <v>22</v>
      </c>
      <c r="H422" s="244">
        <v>19</v>
      </c>
      <c r="I422" s="312">
        <v>31</v>
      </c>
      <c r="J422" s="335">
        <v>17</v>
      </c>
      <c r="K422" s="340">
        <v>17</v>
      </c>
      <c r="L422" s="314">
        <v>55</v>
      </c>
      <c r="M422" s="243">
        <f t="shared" si="75"/>
        <v>69</v>
      </c>
      <c r="N422" s="314">
        <v>32</v>
      </c>
      <c r="O422" s="249">
        <f t="shared" si="83"/>
        <v>32</v>
      </c>
      <c r="P422" s="249">
        <v>55</v>
      </c>
      <c r="Q422" s="249">
        <v>59</v>
      </c>
      <c r="R422" s="318"/>
      <c r="S422" s="115"/>
      <c r="T422" s="7">
        <f t="shared" si="73"/>
        <v>31.75</v>
      </c>
      <c r="U422" s="101">
        <f t="shared" si="72"/>
        <v>0.25</v>
      </c>
      <c r="V422" s="3"/>
      <c r="W422" s="7">
        <v>22</v>
      </c>
      <c r="X422" s="7">
        <v>19</v>
      </c>
      <c r="Y422" s="7">
        <v>31</v>
      </c>
      <c r="Z422" s="7">
        <v>55</v>
      </c>
      <c r="AA422" s="7">
        <v>32</v>
      </c>
      <c r="AB422" s="7">
        <v>55</v>
      </c>
      <c r="AC422" s="7">
        <v>59</v>
      </c>
      <c r="AD422" s="112">
        <f t="shared" si="76"/>
        <v>0</v>
      </c>
      <c r="AE422" s="112">
        <f t="shared" si="76"/>
        <v>0</v>
      </c>
      <c r="AF422" s="112">
        <f t="shared" si="77"/>
        <v>-14</v>
      </c>
      <c r="AG422" s="112">
        <f t="shared" si="78"/>
        <v>14</v>
      </c>
      <c r="AH422" s="356">
        <f t="shared" si="79"/>
        <v>0</v>
      </c>
      <c r="AI422" s="112">
        <f t="shared" si="79"/>
        <v>0</v>
      </c>
      <c r="AJ422" s="112">
        <f t="shared" si="79"/>
        <v>0</v>
      </c>
      <c r="AK422" s="3"/>
      <c r="AL422" s="334"/>
      <c r="AM42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образование29.01.05 ЗакройщикочнаяКОГПОБУ "Кировский технологический колледж"</v>
      </c>
      <c r="AN422" s="337">
        <v>17</v>
      </c>
      <c r="AO422" s="338" t="b">
        <f t="shared" si="81"/>
        <v>0</v>
      </c>
      <c r="AQ422" s="338" t="b">
        <f t="shared" si="82"/>
        <v>1</v>
      </c>
    </row>
    <row r="423" spans="1:43" ht="45" customHeight="1" x14ac:dyDescent="0.25">
      <c r="A423" s="353">
        <f t="shared" si="74"/>
        <v>410</v>
      </c>
      <c r="B423" s="230" t="s">
        <v>69</v>
      </c>
      <c r="C423" s="230" t="s">
        <v>15</v>
      </c>
      <c r="D423" s="230" t="s">
        <v>200</v>
      </c>
      <c r="E423" s="230" t="s">
        <v>16</v>
      </c>
      <c r="F423" s="230" t="s">
        <v>134</v>
      </c>
      <c r="G423" s="244">
        <v>24</v>
      </c>
      <c r="H423" s="244">
        <v>23</v>
      </c>
      <c r="I423" s="312">
        <v>31</v>
      </c>
      <c r="J423" s="335">
        <v>22</v>
      </c>
      <c r="K423" s="340">
        <v>22</v>
      </c>
      <c r="L423" s="314">
        <v>47</v>
      </c>
      <c r="M423" s="243">
        <f t="shared" si="75"/>
        <v>56</v>
      </c>
      <c r="N423" s="314">
        <v>31</v>
      </c>
      <c r="O423" s="249">
        <f t="shared" si="83"/>
        <v>31</v>
      </c>
      <c r="P423" s="249">
        <v>43</v>
      </c>
      <c r="Q423" s="249">
        <v>43</v>
      </c>
      <c r="R423" s="318"/>
      <c r="S423" s="115"/>
      <c r="T423" s="7">
        <f t="shared" si="73"/>
        <v>31.25</v>
      </c>
      <c r="U423" s="101">
        <f t="shared" si="72"/>
        <v>-0.25</v>
      </c>
      <c r="V423" s="3"/>
      <c r="W423" s="7">
        <v>24</v>
      </c>
      <c r="X423" s="7">
        <v>23</v>
      </c>
      <c r="Y423" s="7">
        <v>31</v>
      </c>
      <c r="Z423" s="7">
        <v>47</v>
      </c>
      <c r="AA423" s="7">
        <v>31</v>
      </c>
      <c r="AB423" s="7">
        <v>43</v>
      </c>
      <c r="AC423" s="7">
        <v>43</v>
      </c>
      <c r="AD423" s="112">
        <f t="shared" si="76"/>
        <v>0</v>
      </c>
      <c r="AE423" s="112">
        <f t="shared" si="76"/>
        <v>0</v>
      </c>
      <c r="AF423" s="112">
        <f t="shared" si="77"/>
        <v>-9</v>
      </c>
      <c r="AG423" s="112">
        <f t="shared" si="78"/>
        <v>9</v>
      </c>
      <c r="AH423" s="356">
        <f t="shared" si="79"/>
        <v>0</v>
      </c>
      <c r="AI423" s="112">
        <f t="shared" si="79"/>
        <v>0</v>
      </c>
      <c r="AJ423" s="112">
        <f t="shared" si="79"/>
        <v>0</v>
      </c>
      <c r="AK423" s="3"/>
      <c r="AL423" s="334"/>
      <c r="AM423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образование29.01.07 ПортнойочнаяКОГПОБУ "Кировский технологический колледж"</v>
      </c>
      <c r="AN423" s="337">
        <v>22</v>
      </c>
      <c r="AO423" s="338" t="b">
        <f t="shared" si="81"/>
        <v>0</v>
      </c>
      <c r="AQ423" s="338" t="b">
        <f t="shared" si="82"/>
        <v>1</v>
      </c>
    </row>
    <row r="424" spans="1:43" ht="45" customHeight="1" x14ac:dyDescent="0.25">
      <c r="A424" s="353">
        <f t="shared" si="74"/>
        <v>411</v>
      </c>
      <c r="B424" s="230" t="s">
        <v>10</v>
      </c>
      <c r="C424" s="230" t="s">
        <v>15</v>
      </c>
      <c r="D424" s="230" t="s">
        <v>629</v>
      </c>
      <c r="E424" s="230" t="s">
        <v>16</v>
      </c>
      <c r="F424" s="230" t="s">
        <v>125</v>
      </c>
      <c r="G424" s="244">
        <v>24</v>
      </c>
      <c r="H424" s="244">
        <v>25</v>
      </c>
      <c r="I424" s="312">
        <v>32</v>
      </c>
      <c r="J424" s="335">
        <v>35</v>
      </c>
      <c r="K424" s="340">
        <v>35</v>
      </c>
      <c r="L424" s="314">
        <v>48</v>
      </c>
      <c r="M424" s="243">
        <f t="shared" si="75"/>
        <v>45</v>
      </c>
      <c r="N424" s="314">
        <v>32</v>
      </c>
      <c r="O424" s="249">
        <f t="shared" si="83"/>
        <v>32</v>
      </c>
      <c r="P424" s="249">
        <v>32</v>
      </c>
      <c r="Q424" s="249">
        <v>32</v>
      </c>
      <c r="R424" s="318"/>
      <c r="S424" s="115"/>
      <c r="T424" s="7">
        <f t="shared" si="73"/>
        <v>32.25</v>
      </c>
      <c r="U424" s="101">
        <f t="shared" si="72"/>
        <v>-0.25</v>
      </c>
      <c r="V424" s="3"/>
      <c r="W424" s="7">
        <v>24</v>
      </c>
      <c r="X424" s="7">
        <v>25</v>
      </c>
      <c r="Y424" s="7">
        <v>32</v>
      </c>
      <c r="Z424" s="7">
        <v>48</v>
      </c>
      <c r="AA424" s="7">
        <v>32</v>
      </c>
      <c r="AB424" s="7">
        <v>32</v>
      </c>
      <c r="AC424" s="7">
        <v>32</v>
      </c>
      <c r="AD424" s="112">
        <f t="shared" si="76"/>
        <v>0</v>
      </c>
      <c r="AE424" s="112">
        <f t="shared" si="76"/>
        <v>0</v>
      </c>
      <c r="AF424" s="112">
        <f t="shared" si="77"/>
        <v>3</v>
      </c>
      <c r="AG424" s="112">
        <f t="shared" si="78"/>
        <v>-3</v>
      </c>
      <c r="AH424" s="356">
        <f t="shared" si="79"/>
        <v>0</v>
      </c>
      <c r="AI424" s="112">
        <f t="shared" si="79"/>
        <v>0</v>
      </c>
      <c r="AJ424" s="112">
        <f t="shared" si="79"/>
        <v>0</v>
      </c>
      <c r="AK424" s="3"/>
      <c r="AL424" s="334"/>
      <c r="AM424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образование15.02.16 Технология машиностроенияочнаяКОГПОБУ "Вятско-Полянский механический техникум"</v>
      </c>
      <c r="AN424" s="337">
        <v>35</v>
      </c>
      <c r="AO424" s="338" t="b">
        <f t="shared" si="81"/>
        <v>0</v>
      </c>
      <c r="AQ424" s="338" t="b">
        <f t="shared" si="82"/>
        <v>1</v>
      </c>
    </row>
    <row r="425" spans="1:43" ht="45" customHeight="1" x14ac:dyDescent="0.25">
      <c r="A425" s="353">
        <f t="shared" si="74"/>
        <v>412</v>
      </c>
      <c r="B425" s="230" t="s">
        <v>10</v>
      </c>
      <c r="C425" s="230" t="s">
        <v>15</v>
      </c>
      <c r="D425" s="230" t="s">
        <v>630</v>
      </c>
      <c r="E425" s="230" t="s">
        <v>16</v>
      </c>
      <c r="F425" s="230" t="s">
        <v>130</v>
      </c>
      <c r="G425" s="244">
        <v>49</v>
      </c>
      <c r="H425" s="244">
        <v>47</v>
      </c>
      <c r="I425" s="312">
        <v>63</v>
      </c>
      <c r="J425" s="335">
        <v>0</v>
      </c>
      <c r="K425" s="340">
        <v>63</v>
      </c>
      <c r="L425" s="314">
        <v>96</v>
      </c>
      <c r="M425" s="243">
        <f t="shared" si="75"/>
        <v>96</v>
      </c>
      <c r="N425" s="314">
        <v>64</v>
      </c>
      <c r="O425" s="249">
        <f t="shared" si="83"/>
        <v>64</v>
      </c>
      <c r="P425" s="249">
        <v>64</v>
      </c>
      <c r="Q425" s="249">
        <v>64</v>
      </c>
      <c r="R425" s="318"/>
      <c r="S425" s="115"/>
      <c r="T425" s="7">
        <f t="shared" si="73"/>
        <v>63.75</v>
      </c>
      <c r="U425" s="101">
        <f t="shared" si="72"/>
        <v>0.25</v>
      </c>
      <c r="V425" s="3"/>
      <c r="W425" s="7">
        <v>49</v>
      </c>
      <c r="X425" s="7">
        <v>47</v>
      </c>
      <c r="Y425" s="7">
        <v>63</v>
      </c>
      <c r="Z425" s="7">
        <v>96</v>
      </c>
      <c r="AA425" s="7">
        <v>64</v>
      </c>
      <c r="AB425" s="7">
        <v>64</v>
      </c>
      <c r="AC425" s="7">
        <v>64</v>
      </c>
      <c r="AD425" s="112">
        <f t="shared" si="76"/>
        <v>0</v>
      </c>
      <c r="AE425" s="112">
        <f t="shared" si="76"/>
        <v>0</v>
      </c>
      <c r="AF425" s="112">
        <f t="shared" si="77"/>
        <v>0</v>
      </c>
      <c r="AG425" s="112">
        <f t="shared" si="78"/>
        <v>0</v>
      </c>
      <c r="AH425" s="356">
        <f t="shared" si="79"/>
        <v>0</v>
      </c>
      <c r="AI425" s="112">
        <f t="shared" si="79"/>
        <v>0</v>
      </c>
      <c r="AJ425" s="112">
        <f t="shared" si="79"/>
        <v>0</v>
      </c>
      <c r="AK425" s="3"/>
      <c r="AL425" s="334"/>
      <c r="AM425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образование19.02.13 Технология продуктов общественного питания массового изготовления и специализированных пищевых продуктовочнаяКОГПОБУ "Вятский колледж профессиональных технологий, управления и сервиса"</v>
      </c>
      <c r="AN425" s="337">
        <v>0</v>
      </c>
      <c r="AO425" s="338" t="b">
        <f t="shared" si="81"/>
        <v>0</v>
      </c>
      <c r="AQ425" s="338" t="b">
        <f t="shared" si="82"/>
        <v>1</v>
      </c>
    </row>
    <row r="426" spans="1:43" ht="45" customHeight="1" x14ac:dyDescent="0.25">
      <c r="A426" s="353">
        <f t="shared" si="74"/>
        <v>413</v>
      </c>
      <c r="B426" s="230" t="s">
        <v>10</v>
      </c>
      <c r="C426" s="230" t="s">
        <v>11</v>
      </c>
      <c r="D426" s="230" t="s">
        <v>630</v>
      </c>
      <c r="E426" s="230" t="s">
        <v>13</v>
      </c>
      <c r="F426" s="230" t="s">
        <v>130</v>
      </c>
      <c r="G426" s="244">
        <v>14</v>
      </c>
      <c r="H426" s="244">
        <v>13</v>
      </c>
      <c r="I426" s="312">
        <v>13</v>
      </c>
      <c r="J426" s="335">
        <v>0</v>
      </c>
      <c r="K426" s="340">
        <v>13</v>
      </c>
      <c r="L426" s="314">
        <v>12</v>
      </c>
      <c r="M426" s="243">
        <f t="shared" si="75"/>
        <v>12</v>
      </c>
      <c r="N426" s="314">
        <v>13</v>
      </c>
      <c r="O426" s="249">
        <f t="shared" si="83"/>
        <v>13</v>
      </c>
      <c r="P426" s="249">
        <v>13</v>
      </c>
      <c r="Q426" s="249">
        <v>13</v>
      </c>
      <c r="R426" s="318"/>
      <c r="S426" s="115"/>
      <c r="T426" s="7">
        <f t="shared" si="73"/>
        <v>13</v>
      </c>
      <c r="U426" s="101">
        <f t="shared" si="72"/>
        <v>0</v>
      </c>
      <c r="V426" s="3"/>
      <c r="W426" s="7">
        <v>14</v>
      </c>
      <c r="X426" s="7">
        <v>13</v>
      </c>
      <c r="Y426" s="7">
        <v>13</v>
      </c>
      <c r="Z426" s="7">
        <v>12</v>
      </c>
      <c r="AA426" s="7">
        <v>13</v>
      </c>
      <c r="AB426" s="7">
        <v>13</v>
      </c>
      <c r="AC426" s="7">
        <v>13</v>
      </c>
      <c r="AD426" s="112">
        <f t="shared" si="76"/>
        <v>0</v>
      </c>
      <c r="AE426" s="112">
        <f t="shared" si="76"/>
        <v>0</v>
      </c>
      <c r="AF426" s="112">
        <f t="shared" si="77"/>
        <v>0</v>
      </c>
      <c r="AG426" s="112">
        <f t="shared" si="78"/>
        <v>0</v>
      </c>
      <c r="AH426" s="356">
        <f t="shared" si="79"/>
        <v>0</v>
      </c>
      <c r="AI426" s="112">
        <f t="shared" si="79"/>
        <v>0</v>
      </c>
      <c r="AJ426" s="112">
        <f t="shared" si="79"/>
        <v>0</v>
      </c>
      <c r="AK426" s="3"/>
      <c r="AL426" s="334"/>
      <c r="AM426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образование19.02.13 Технология продуктов общественного питания массового изготовления и специализированных пищевых продуктовзаочнаяКОГПОБУ "Вятский колледж профессиональных технологий, управления и сервиса"</v>
      </c>
      <c r="AN426" s="337">
        <v>0</v>
      </c>
      <c r="AO426" s="338" t="b">
        <f t="shared" si="81"/>
        <v>0</v>
      </c>
      <c r="AQ426" s="338" t="b">
        <f t="shared" si="82"/>
        <v>1</v>
      </c>
    </row>
    <row r="427" spans="1:43" ht="45" customHeight="1" x14ac:dyDescent="0.25">
      <c r="A427" s="353">
        <f t="shared" si="74"/>
        <v>414</v>
      </c>
      <c r="B427" s="230" t="s">
        <v>69</v>
      </c>
      <c r="C427" s="230" t="s">
        <v>15</v>
      </c>
      <c r="D427" s="230" t="s">
        <v>631</v>
      </c>
      <c r="E427" s="230" t="s">
        <v>16</v>
      </c>
      <c r="F427" s="230" t="s">
        <v>144</v>
      </c>
      <c r="G427" s="244">
        <v>25</v>
      </c>
      <c r="H427" s="244">
        <v>23</v>
      </c>
      <c r="I427" s="312">
        <v>33</v>
      </c>
      <c r="J427" s="335">
        <v>31</v>
      </c>
      <c r="K427" s="340">
        <v>31</v>
      </c>
      <c r="L427" s="314">
        <v>51</v>
      </c>
      <c r="M427" s="243">
        <f t="shared" si="75"/>
        <v>53</v>
      </c>
      <c r="N427" s="314">
        <v>33</v>
      </c>
      <c r="O427" s="249">
        <f t="shared" si="83"/>
        <v>33</v>
      </c>
      <c r="P427" s="249">
        <v>33</v>
      </c>
      <c r="Q427" s="249">
        <v>33</v>
      </c>
      <c r="R427" s="318"/>
      <c r="S427" s="115"/>
      <c r="T427" s="7">
        <f t="shared" si="73"/>
        <v>33</v>
      </c>
      <c r="U427" s="101">
        <f t="shared" si="72"/>
        <v>0</v>
      </c>
      <c r="V427" s="3"/>
      <c r="W427" s="7">
        <v>25</v>
      </c>
      <c r="X427" s="7">
        <v>23</v>
      </c>
      <c r="Y427" s="7">
        <v>33</v>
      </c>
      <c r="Z427" s="7">
        <v>51</v>
      </c>
      <c r="AA427" s="7">
        <v>33</v>
      </c>
      <c r="AB427" s="7">
        <v>33</v>
      </c>
      <c r="AC427" s="7">
        <v>33</v>
      </c>
      <c r="AD427" s="112">
        <f t="shared" si="76"/>
        <v>0</v>
      </c>
      <c r="AE427" s="112">
        <f t="shared" si="76"/>
        <v>0</v>
      </c>
      <c r="AF427" s="112">
        <f t="shared" si="77"/>
        <v>-2</v>
      </c>
      <c r="AG427" s="112">
        <f t="shared" si="78"/>
        <v>2</v>
      </c>
      <c r="AH427" s="356">
        <f t="shared" si="79"/>
        <v>0</v>
      </c>
      <c r="AI427" s="112">
        <f t="shared" si="79"/>
        <v>0</v>
      </c>
      <c r="AJ427" s="112">
        <f t="shared" si="79"/>
        <v>0</v>
      </c>
      <c r="AK427" s="3"/>
      <c r="AL427" s="334"/>
      <c r="AM427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образование08.01.31 Электромонтажник электрических сетей и электрооборудованияочнаяКОГПОБУ "Кировский многопрофильный техникум"</v>
      </c>
      <c r="AN427" s="337">
        <v>31</v>
      </c>
      <c r="AO427" s="338" t="b">
        <f t="shared" si="81"/>
        <v>0</v>
      </c>
      <c r="AQ427" s="338" t="b">
        <f t="shared" si="82"/>
        <v>1</v>
      </c>
    </row>
    <row r="428" spans="1:43" ht="45" customHeight="1" x14ac:dyDescent="0.25">
      <c r="A428" s="353">
        <f t="shared" si="74"/>
        <v>415</v>
      </c>
      <c r="B428" s="230" t="s">
        <v>10</v>
      </c>
      <c r="C428" s="230" t="s">
        <v>15</v>
      </c>
      <c r="D428" s="230" t="s">
        <v>241</v>
      </c>
      <c r="E428" s="230" t="s">
        <v>16</v>
      </c>
      <c r="F428" s="230" t="s">
        <v>134</v>
      </c>
      <c r="G428" s="244">
        <v>25</v>
      </c>
      <c r="H428" s="244">
        <v>25</v>
      </c>
      <c r="I428" s="312">
        <v>30</v>
      </c>
      <c r="J428" s="335">
        <v>33</v>
      </c>
      <c r="K428" s="340">
        <v>33</v>
      </c>
      <c r="L428" s="314">
        <v>42</v>
      </c>
      <c r="M428" s="243">
        <f t="shared" si="75"/>
        <v>39</v>
      </c>
      <c r="N428" s="314">
        <v>31</v>
      </c>
      <c r="O428" s="249">
        <f t="shared" si="83"/>
        <v>31</v>
      </c>
      <c r="P428" s="249">
        <v>50</v>
      </c>
      <c r="Q428" s="249">
        <v>64</v>
      </c>
      <c r="R428" s="318"/>
      <c r="S428" s="115"/>
      <c r="T428" s="7">
        <f t="shared" si="73"/>
        <v>30.5</v>
      </c>
      <c r="U428" s="101">
        <f t="shared" si="72"/>
        <v>0.5</v>
      </c>
      <c r="V428" s="3"/>
      <c r="W428" s="7">
        <v>25</v>
      </c>
      <c r="X428" s="7">
        <v>25</v>
      </c>
      <c r="Y428" s="7">
        <v>30</v>
      </c>
      <c r="Z428" s="7">
        <v>42</v>
      </c>
      <c r="AA428" s="7">
        <v>31</v>
      </c>
      <c r="AB428" s="7">
        <v>50</v>
      </c>
      <c r="AC428" s="7">
        <v>64</v>
      </c>
      <c r="AD428" s="112">
        <f t="shared" si="76"/>
        <v>0</v>
      </c>
      <c r="AE428" s="112">
        <f t="shared" si="76"/>
        <v>0</v>
      </c>
      <c r="AF428" s="112">
        <f t="shared" si="77"/>
        <v>3</v>
      </c>
      <c r="AG428" s="112">
        <f t="shared" si="78"/>
        <v>-3</v>
      </c>
      <c r="AH428" s="356">
        <f t="shared" si="79"/>
        <v>0</v>
      </c>
      <c r="AI428" s="112">
        <f t="shared" si="79"/>
        <v>0</v>
      </c>
      <c r="AJ428" s="112">
        <f t="shared" si="79"/>
        <v>0</v>
      </c>
      <c r="AK428" s="3"/>
      <c r="AL428" s="334"/>
      <c r="AM428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образование43.02.17 Технология индустрии красотыочнаяКОГПОБУ "Кировский технологический колледж"</v>
      </c>
      <c r="AN428" s="337">
        <v>33</v>
      </c>
      <c r="AO428" s="338" t="b">
        <f t="shared" si="81"/>
        <v>0</v>
      </c>
      <c r="AQ428" s="338" t="b">
        <f t="shared" si="82"/>
        <v>1</v>
      </c>
    </row>
    <row r="429" spans="1:43" ht="45" customHeight="1" x14ac:dyDescent="0.25">
      <c r="A429" s="353">
        <f t="shared" si="74"/>
        <v>416</v>
      </c>
      <c r="B429" s="230" t="s">
        <v>10</v>
      </c>
      <c r="C429" s="230" t="s">
        <v>15</v>
      </c>
      <c r="D429" s="230" t="s">
        <v>242</v>
      </c>
      <c r="E429" s="230" t="s">
        <v>16</v>
      </c>
      <c r="F429" s="230" t="s">
        <v>134</v>
      </c>
      <c r="G429" s="244">
        <v>26</v>
      </c>
      <c r="H429" s="244">
        <v>26</v>
      </c>
      <c r="I429" s="312">
        <v>32</v>
      </c>
      <c r="J429" s="335">
        <v>35</v>
      </c>
      <c r="K429" s="340">
        <v>35</v>
      </c>
      <c r="L429" s="314">
        <v>44</v>
      </c>
      <c r="M429" s="243">
        <f t="shared" si="75"/>
        <v>41</v>
      </c>
      <c r="N429" s="314">
        <v>32</v>
      </c>
      <c r="O429" s="249">
        <f t="shared" si="83"/>
        <v>32</v>
      </c>
      <c r="P429" s="249">
        <v>55</v>
      </c>
      <c r="Q429" s="249">
        <v>66</v>
      </c>
      <c r="R429" s="318"/>
      <c r="S429" s="115"/>
      <c r="T429" s="7">
        <f t="shared" si="73"/>
        <v>32</v>
      </c>
      <c r="U429" s="101">
        <f t="shared" si="72"/>
        <v>0</v>
      </c>
      <c r="V429" s="3"/>
      <c r="W429" s="7">
        <v>26</v>
      </c>
      <c r="X429" s="7">
        <v>26</v>
      </c>
      <c r="Y429" s="7">
        <v>32</v>
      </c>
      <c r="Z429" s="7">
        <v>44</v>
      </c>
      <c r="AA429" s="7">
        <v>32</v>
      </c>
      <c r="AB429" s="7">
        <v>55</v>
      </c>
      <c r="AC429" s="7">
        <v>66</v>
      </c>
      <c r="AD429" s="112">
        <f t="shared" si="76"/>
        <v>0</v>
      </c>
      <c r="AE429" s="112">
        <f t="shared" si="76"/>
        <v>0</v>
      </c>
      <c r="AF429" s="112">
        <f t="shared" si="77"/>
        <v>3</v>
      </c>
      <c r="AG429" s="112">
        <f t="shared" si="78"/>
        <v>-3</v>
      </c>
      <c r="AH429" s="356">
        <f t="shared" si="79"/>
        <v>0</v>
      </c>
      <c r="AI429" s="112">
        <f t="shared" si="79"/>
        <v>0</v>
      </c>
      <c r="AJ429" s="112">
        <f t="shared" si="79"/>
        <v>0</v>
      </c>
      <c r="AK429" s="3"/>
      <c r="AL429" s="334"/>
      <c r="AM429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образование43.02.16 Туризм и гостеприимствоочнаяКОГПОБУ "Кировский технологический колледж"</v>
      </c>
      <c r="AN429" s="337">
        <v>35</v>
      </c>
      <c r="AO429" s="338" t="b">
        <f t="shared" si="81"/>
        <v>0</v>
      </c>
      <c r="AQ429" s="338" t="b">
        <f t="shared" si="82"/>
        <v>1</v>
      </c>
    </row>
    <row r="430" spans="1:43" ht="45" customHeight="1" x14ac:dyDescent="0.25">
      <c r="A430" s="353">
        <f t="shared" si="74"/>
        <v>417</v>
      </c>
      <c r="B430" s="230" t="s">
        <v>69</v>
      </c>
      <c r="C430" s="230" t="s">
        <v>11</v>
      </c>
      <c r="D430" s="230" t="s">
        <v>628</v>
      </c>
      <c r="E430" s="230" t="s">
        <v>16</v>
      </c>
      <c r="F430" s="230" t="s">
        <v>134</v>
      </c>
      <c r="G430" s="244">
        <v>0</v>
      </c>
      <c r="H430" s="244">
        <v>0</v>
      </c>
      <c r="I430" s="312">
        <v>8</v>
      </c>
      <c r="J430" s="335">
        <v>0</v>
      </c>
      <c r="K430" s="340">
        <v>0</v>
      </c>
      <c r="L430" s="314">
        <v>25</v>
      </c>
      <c r="M430" s="243">
        <f t="shared" si="75"/>
        <v>33</v>
      </c>
      <c r="N430" s="314">
        <v>8</v>
      </c>
      <c r="O430" s="249">
        <f t="shared" si="83"/>
        <v>8</v>
      </c>
      <c r="P430" s="249">
        <v>32</v>
      </c>
      <c r="Q430" s="249">
        <v>43</v>
      </c>
      <c r="R430" s="318"/>
      <c r="S430" s="115"/>
      <c r="T430" s="7">
        <f t="shared" si="73"/>
        <v>8.25</v>
      </c>
      <c r="U430" s="101">
        <f t="shared" si="72"/>
        <v>-0.25</v>
      </c>
      <c r="V430" s="3"/>
      <c r="W430" s="7">
        <v>0</v>
      </c>
      <c r="X430" s="7">
        <v>0</v>
      </c>
      <c r="Y430" s="7">
        <v>8</v>
      </c>
      <c r="Z430" s="7">
        <v>25</v>
      </c>
      <c r="AA430" s="7">
        <v>8</v>
      </c>
      <c r="AB430" s="7">
        <v>32</v>
      </c>
      <c r="AC430" s="7">
        <v>43</v>
      </c>
      <c r="AD430" s="112">
        <f t="shared" si="76"/>
        <v>0</v>
      </c>
      <c r="AE430" s="112">
        <f t="shared" si="76"/>
        <v>0</v>
      </c>
      <c r="AF430" s="112">
        <f t="shared" si="77"/>
        <v>-8</v>
      </c>
      <c r="AG430" s="112">
        <f t="shared" si="78"/>
        <v>8</v>
      </c>
      <c r="AH430" s="356">
        <f t="shared" si="79"/>
        <v>0</v>
      </c>
      <c r="AI430" s="112">
        <f t="shared" si="79"/>
        <v>0</v>
      </c>
      <c r="AJ430" s="112">
        <f t="shared" si="79"/>
        <v>0</v>
      </c>
      <c r="AK430" s="3"/>
      <c r="AL430" s="334"/>
      <c r="AM430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Среднее общее образование29.01.08 Оператор швейного оборудованияочнаяКОГПОБУ "Кировский технологический колледж"</v>
      </c>
      <c r="AN430" s="337">
        <v>0</v>
      </c>
      <c r="AO430" s="338" t="b">
        <f t="shared" si="81"/>
        <v>0</v>
      </c>
      <c r="AQ430" s="338" t="b">
        <f t="shared" si="82"/>
        <v>1</v>
      </c>
    </row>
    <row r="431" spans="1:43" ht="45" customHeight="1" x14ac:dyDescent="0.25">
      <c r="A431" s="353">
        <f t="shared" si="74"/>
        <v>418</v>
      </c>
      <c r="B431" s="230" t="s">
        <v>69</v>
      </c>
      <c r="C431" s="230" t="s">
        <v>15</v>
      </c>
      <c r="D431" s="230" t="s">
        <v>628</v>
      </c>
      <c r="E431" s="230" t="s">
        <v>16</v>
      </c>
      <c r="F431" s="230" t="s">
        <v>134</v>
      </c>
      <c r="G431" s="244">
        <v>30</v>
      </c>
      <c r="H431" s="244">
        <v>30</v>
      </c>
      <c r="I431" s="312">
        <v>38</v>
      </c>
      <c r="J431" s="335">
        <v>29</v>
      </c>
      <c r="K431" s="340">
        <v>29</v>
      </c>
      <c r="L431" s="314">
        <v>54</v>
      </c>
      <c r="M431" s="243">
        <f t="shared" si="75"/>
        <v>63</v>
      </c>
      <c r="N431" s="314">
        <v>38</v>
      </c>
      <c r="O431" s="249">
        <f t="shared" si="83"/>
        <v>38</v>
      </c>
      <c r="P431" s="249">
        <v>54</v>
      </c>
      <c r="Q431" s="249">
        <v>76</v>
      </c>
      <c r="R431" s="318"/>
      <c r="S431" s="115"/>
      <c r="T431" s="7">
        <f t="shared" si="73"/>
        <v>38</v>
      </c>
      <c r="U431" s="101">
        <f t="shared" si="72"/>
        <v>0</v>
      </c>
      <c r="V431" s="3"/>
      <c r="W431" s="7">
        <v>30</v>
      </c>
      <c r="X431" s="7">
        <v>30</v>
      </c>
      <c r="Y431" s="7">
        <v>38</v>
      </c>
      <c r="Z431" s="7">
        <v>54</v>
      </c>
      <c r="AA431" s="7">
        <v>38</v>
      </c>
      <c r="AB431" s="7">
        <v>54</v>
      </c>
      <c r="AC431" s="7">
        <v>76</v>
      </c>
      <c r="AD431" s="112">
        <f t="shared" si="76"/>
        <v>0</v>
      </c>
      <c r="AE431" s="112">
        <f t="shared" si="76"/>
        <v>0</v>
      </c>
      <c r="AF431" s="112">
        <f t="shared" si="77"/>
        <v>-9</v>
      </c>
      <c r="AG431" s="112">
        <f t="shared" si="78"/>
        <v>9</v>
      </c>
      <c r="AH431" s="356">
        <f t="shared" si="79"/>
        <v>0</v>
      </c>
      <c r="AI431" s="112">
        <f t="shared" si="79"/>
        <v>0</v>
      </c>
      <c r="AJ431" s="112">
        <f t="shared" si="79"/>
        <v>0</v>
      </c>
      <c r="AK431" s="3"/>
      <c r="AL431" s="334"/>
      <c r="AM431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образование29.01.08 Оператор швейного оборудованияочнаяКОГПОБУ "Кировский технологический колледж"</v>
      </c>
      <c r="AN431" s="337">
        <v>29</v>
      </c>
      <c r="AO431" s="338" t="b">
        <f t="shared" si="81"/>
        <v>0</v>
      </c>
      <c r="AQ431" s="338" t="b">
        <f t="shared" si="82"/>
        <v>1</v>
      </c>
    </row>
    <row r="432" spans="1:43" ht="45" customHeight="1" x14ac:dyDescent="0.25">
      <c r="A432" s="353">
        <f t="shared" si="74"/>
        <v>419</v>
      </c>
      <c r="B432" s="230" t="s">
        <v>69</v>
      </c>
      <c r="C432" s="230" t="s">
        <v>15</v>
      </c>
      <c r="D432" s="230" t="s">
        <v>219</v>
      </c>
      <c r="E432" s="230" t="s">
        <v>16</v>
      </c>
      <c r="F432" s="230" t="s">
        <v>144</v>
      </c>
      <c r="G432" s="244">
        <v>50</v>
      </c>
      <c r="H432" s="244">
        <v>49</v>
      </c>
      <c r="I432" s="312">
        <v>63</v>
      </c>
      <c r="J432" s="335">
        <v>61</v>
      </c>
      <c r="K432" s="340">
        <v>61</v>
      </c>
      <c r="L432" s="314">
        <v>95</v>
      </c>
      <c r="M432" s="243">
        <f t="shared" si="75"/>
        <v>97</v>
      </c>
      <c r="N432" s="314">
        <v>64</v>
      </c>
      <c r="O432" s="249">
        <f t="shared" si="83"/>
        <v>64</v>
      </c>
      <c r="P432" s="249">
        <v>64</v>
      </c>
      <c r="Q432" s="249">
        <v>64</v>
      </c>
      <c r="R432" s="318"/>
      <c r="S432" s="115"/>
      <c r="T432" s="7">
        <f t="shared" si="73"/>
        <v>64.25</v>
      </c>
      <c r="U432" s="101">
        <f t="shared" si="72"/>
        <v>-0.25</v>
      </c>
      <c r="V432" s="3"/>
      <c r="W432" s="7">
        <v>50</v>
      </c>
      <c r="X432" s="7">
        <v>49</v>
      </c>
      <c r="Y432" s="7">
        <v>63</v>
      </c>
      <c r="Z432" s="7">
        <v>95</v>
      </c>
      <c r="AA432" s="7">
        <v>64</v>
      </c>
      <c r="AB432" s="7">
        <v>64</v>
      </c>
      <c r="AC432" s="7">
        <v>64</v>
      </c>
      <c r="AD432" s="112">
        <f t="shared" si="76"/>
        <v>0</v>
      </c>
      <c r="AE432" s="112">
        <f t="shared" si="76"/>
        <v>0</v>
      </c>
      <c r="AF432" s="112">
        <f t="shared" si="77"/>
        <v>-2</v>
      </c>
      <c r="AG432" s="112">
        <f t="shared" si="78"/>
        <v>2</v>
      </c>
      <c r="AH432" s="356">
        <f t="shared" si="79"/>
        <v>0</v>
      </c>
      <c r="AI432" s="112">
        <f t="shared" si="79"/>
        <v>0</v>
      </c>
      <c r="AJ432" s="112">
        <f t="shared" si="79"/>
        <v>0</v>
      </c>
      <c r="AK432" s="3"/>
      <c r="AL432" s="334"/>
      <c r="AM43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 очнаяКОГПОБУ "Кировский многопрофильный техникум"</v>
      </c>
      <c r="AN432" s="337">
        <v>61</v>
      </c>
      <c r="AO432" s="338" t="b">
        <f t="shared" si="81"/>
        <v>0</v>
      </c>
      <c r="AQ432" s="338" t="b">
        <f t="shared" si="82"/>
        <v>1</v>
      </c>
    </row>
    <row r="433" spans="1:43" ht="45" customHeight="1" x14ac:dyDescent="0.25">
      <c r="A433" s="353">
        <f t="shared" si="74"/>
        <v>420</v>
      </c>
      <c r="B433" s="230" t="s">
        <v>69</v>
      </c>
      <c r="C433" s="230" t="s">
        <v>15</v>
      </c>
      <c r="D433" s="230" t="s">
        <v>632</v>
      </c>
      <c r="E433" s="230" t="s">
        <v>16</v>
      </c>
      <c r="F433" s="230" t="s">
        <v>144</v>
      </c>
      <c r="G433" s="244">
        <v>23</v>
      </c>
      <c r="H433" s="244">
        <v>26</v>
      </c>
      <c r="I433" s="312">
        <v>30</v>
      </c>
      <c r="J433" s="335">
        <v>34</v>
      </c>
      <c r="K433" s="340">
        <v>34</v>
      </c>
      <c r="L433" s="314">
        <v>43</v>
      </c>
      <c r="M433" s="243">
        <f t="shared" si="75"/>
        <v>39</v>
      </c>
      <c r="N433" s="314">
        <v>31</v>
      </c>
      <c r="O433" s="249">
        <f t="shared" si="83"/>
        <v>31</v>
      </c>
      <c r="P433" s="249">
        <v>31</v>
      </c>
      <c r="Q433" s="249">
        <v>31</v>
      </c>
      <c r="R433" s="318"/>
      <c r="S433" s="115"/>
      <c r="T433" s="7">
        <f t="shared" si="73"/>
        <v>30.5</v>
      </c>
      <c r="U433" s="101">
        <f t="shared" si="72"/>
        <v>0.5</v>
      </c>
      <c r="V433" s="3"/>
      <c r="W433" s="7">
        <v>23</v>
      </c>
      <c r="X433" s="7">
        <v>26</v>
      </c>
      <c r="Y433" s="7">
        <v>30</v>
      </c>
      <c r="Z433" s="7">
        <v>43</v>
      </c>
      <c r="AA433" s="7">
        <v>31</v>
      </c>
      <c r="AB433" s="7">
        <v>31</v>
      </c>
      <c r="AC433" s="7">
        <v>31</v>
      </c>
      <c r="AD433" s="112">
        <f t="shared" si="76"/>
        <v>0</v>
      </c>
      <c r="AE433" s="112">
        <f t="shared" si="76"/>
        <v>0</v>
      </c>
      <c r="AF433" s="112">
        <f t="shared" si="77"/>
        <v>4</v>
      </c>
      <c r="AG433" s="112">
        <f t="shared" si="78"/>
        <v>-4</v>
      </c>
      <c r="AH433" s="356">
        <f t="shared" si="79"/>
        <v>0</v>
      </c>
      <c r="AI433" s="112">
        <f t="shared" si="79"/>
        <v>0</v>
      </c>
      <c r="AJ433" s="112">
        <f t="shared" si="79"/>
        <v>0</v>
      </c>
      <c r="AK433" s="3"/>
      <c r="AL433" s="334"/>
      <c r="AM433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образование08.01.27 Мастер общестроительных работ очнаяКОГПОБУ "Кировский многопрофильный техникум"</v>
      </c>
      <c r="AN433" s="337">
        <v>34</v>
      </c>
      <c r="AO433" s="338" t="b">
        <f t="shared" si="81"/>
        <v>0</v>
      </c>
      <c r="AQ433" s="338" t="b">
        <f t="shared" si="82"/>
        <v>1</v>
      </c>
    </row>
    <row r="434" spans="1:43" ht="45" customHeight="1" x14ac:dyDescent="0.25">
      <c r="A434" s="353">
        <f t="shared" si="74"/>
        <v>421</v>
      </c>
      <c r="B434" s="230" t="s">
        <v>69</v>
      </c>
      <c r="C434" s="230" t="s">
        <v>15</v>
      </c>
      <c r="D434" s="230" t="s">
        <v>219</v>
      </c>
      <c r="E434" s="230" t="s">
        <v>16</v>
      </c>
      <c r="F434" s="230" t="s">
        <v>127</v>
      </c>
      <c r="G434" s="244">
        <v>29</v>
      </c>
      <c r="H434" s="244">
        <v>26</v>
      </c>
      <c r="I434" s="312">
        <v>35</v>
      </c>
      <c r="J434" s="335">
        <v>35</v>
      </c>
      <c r="K434" s="340">
        <v>35</v>
      </c>
      <c r="L434" s="314">
        <v>54</v>
      </c>
      <c r="M434" s="243">
        <f t="shared" si="75"/>
        <v>54</v>
      </c>
      <c r="N434" s="314">
        <v>36</v>
      </c>
      <c r="O434" s="249">
        <f t="shared" si="83"/>
        <v>36</v>
      </c>
      <c r="P434" s="249">
        <v>36</v>
      </c>
      <c r="Q434" s="249">
        <v>36</v>
      </c>
      <c r="R434" s="318"/>
      <c r="S434" s="115"/>
      <c r="T434" s="7">
        <f t="shared" si="73"/>
        <v>36</v>
      </c>
      <c r="U434" s="101">
        <f t="shared" si="72"/>
        <v>0</v>
      </c>
      <c r="V434" s="3"/>
      <c r="W434" s="7">
        <v>29</v>
      </c>
      <c r="X434" s="7">
        <v>26</v>
      </c>
      <c r="Y434" s="7">
        <v>35</v>
      </c>
      <c r="Z434" s="7">
        <v>54</v>
      </c>
      <c r="AA434" s="7">
        <v>36</v>
      </c>
      <c r="AB434" s="7">
        <v>36</v>
      </c>
      <c r="AC434" s="7">
        <v>36</v>
      </c>
      <c r="AD434" s="112">
        <f t="shared" si="76"/>
        <v>0</v>
      </c>
      <c r="AE434" s="112">
        <f t="shared" si="76"/>
        <v>0</v>
      </c>
      <c r="AF434" s="112">
        <f t="shared" si="77"/>
        <v>0</v>
      </c>
      <c r="AG434" s="112">
        <f t="shared" si="78"/>
        <v>0</v>
      </c>
      <c r="AH434" s="356">
        <f t="shared" si="79"/>
        <v>0</v>
      </c>
      <c r="AI434" s="112">
        <f t="shared" si="79"/>
        <v>0</v>
      </c>
      <c r="AJ434" s="112">
        <f t="shared" si="79"/>
        <v>0</v>
      </c>
      <c r="AK434" s="3"/>
      <c r="AL434" s="334"/>
      <c r="AM434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 очнаяКОГПОАУ "Кировский технологический колледж пищевой промышленности"</v>
      </c>
      <c r="AN434" s="337">
        <v>35</v>
      </c>
      <c r="AO434" s="338" t="b">
        <f t="shared" si="81"/>
        <v>0</v>
      </c>
      <c r="AQ434" s="338" t="b">
        <f t="shared" si="82"/>
        <v>1</v>
      </c>
    </row>
    <row r="435" spans="1:43" ht="45" customHeight="1" x14ac:dyDescent="0.25">
      <c r="A435" s="353">
        <f t="shared" si="74"/>
        <v>422</v>
      </c>
      <c r="B435" s="230" t="s">
        <v>69</v>
      </c>
      <c r="C435" s="230" t="s">
        <v>15</v>
      </c>
      <c r="D435" s="230" t="s">
        <v>633</v>
      </c>
      <c r="E435" s="230" t="s">
        <v>16</v>
      </c>
      <c r="F435" s="230" t="s">
        <v>127</v>
      </c>
      <c r="G435" s="244">
        <v>53</v>
      </c>
      <c r="H435" s="244">
        <v>50</v>
      </c>
      <c r="I435" s="312">
        <v>67</v>
      </c>
      <c r="J435" s="335">
        <v>67</v>
      </c>
      <c r="K435" s="340">
        <v>67</v>
      </c>
      <c r="L435" s="314">
        <v>100</v>
      </c>
      <c r="M435" s="243">
        <f t="shared" si="75"/>
        <v>100</v>
      </c>
      <c r="N435" s="314">
        <v>68</v>
      </c>
      <c r="O435" s="249">
        <f t="shared" si="83"/>
        <v>68</v>
      </c>
      <c r="P435" s="249">
        <v>68</v>
      </c>
      <c r="Q435" s="249">
        <v>68</v>
      </c>
      <c r="R435" s="318"/>
      <c r="S435" s="115"/>
      <c r="T435" s="7">
        <f t="shared" si="73"/>
        <v>67.5</v>
      </c>
      <c r="U435" s="101">
        <f t="shared" si="72"/>
        <v>0.5</v>
      </c>
      <c r="V435" s="3"/>
      <c r="W435" s="7">
        <v>53</v>
      </c>
      <c r="X435" s="7">
        <v>50</v>
      </c>
      <c r="Y435" s="7">
        <v>67</v>
      </c>
      <c r="Z435" s="7">
        <v>100</v>
      </c>
      <c r="AA435" s="7">
        <v>68</v>
      </c>
      <c r="AB435" s="7">
        <v>68</v>
      </c>
      <c r="AC435" s="7">
        <v>68</v>
      </c>
      <c r="AD435" s="112">
        <f t="shared" si="76"/>
        <v>0</v>
      </c>
      <c r="AE435" s="112">
        <f t="shared" si="76"/>
        <v>0</v>
      </c>
      <c r="AF435" s="112">
        <f t="shared" si="77"/>
        <v>0</v>
      </c>
      <c r="AG435" s="112">
        <f t="shared" si="78"/>
        <v>0</v>
      </c>
      <c r="AH435" s="356">
        <f t="shared" si="79"/>
        <v>0</v>
      </c>
      <c r="AI435" s="112">
        <f t="shared" si="79"/>
        <v>0</v>
      </c>
      <c r="AJ435" s="112">
        <f t="shared" si="79"/>
        <v>0</v>
      </c>
      <c r="AK435" s="3"/>
      <c r="AL435" s="334"/>
      <c r="AM435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образование19.01.18 Аппаратчик-оператор производства продуктов питания из растительного сырьяочнаяКОГПОАУ "Кировский технологический колледж пищевой промышленности"</v>
      </c>
      <c r="AN435" s="337">
        <v>67</v>
      </c>
      <c r="AO435" s="338" t="b">
        <f t="shared" si="81"/>
        <v>0</v>
      </c>
      <c r="AQ435" s="338" t="b">
        <f t="shared" si="82"/>
        <v>1</v>
      </c>
    </row>
    <row r="436" spans="1:43" ht="45" customHeight="1" x14ac:dyDescent="0.25">
      <c r="A436" s="353">
        <f t="shared" si="74"/>
        <v>423</v>
      </c>
      <c r="B436" s="230" t="s">
        <v>10</v>
      </c>
      <c r="C436" s="230" t="s">
        <v>15</v>
      </c>
      <c r="D436" s="230" t="s">
        <v>636</v>
      </c>
      <c r="E436" s="230" t="s">
        <v>16</v>
      </c>
      <c r="F436" s="230" t="s">
        <v>127</v>
      </c>
      <c r="G436" s="244">
        <v>28</v>
      </c>
      <c r="H436" s="244">
        <v>27</v>
      </c>
      <c r="I436" s="312">
        <v>34</v>
      </c>
      <c r="J436" s="335">
        <v>34</v>
      </c>
      <c r="K436" s="340">
        <v>34</v>
      </c>
      <c r="L436" s="314">
        <v>51</v>
      </c>
      <c r="M436" s="243">
        <f t="shared" si="75"/>
        <v>51</v>
      </c>
      <c r="N436" s="314">
        <v>35</v>
      </c>
      <c r="O436" s="249">
        <f t="shared" si="83"/>
        <v>35</v>
      </c>
      <c r="P436" s="249">
        <v>35</v>
      </c>
      <c r="Q436" s="249">
        <v>35</v>
      </c>
      <c r="R436" s="318"/>
      <c r="S436" s="115"/>
      <c r="T436" s="7">
        <f t="shared" si="73"/>
        <v>35</v>
      </c>
      <c r="U436" s="101">
        <f t="shared" si="72"/>
        <v>0</v>
      </c>
      <c r="V436" s="3"/>
      <c r="W436" s="7">
        <v>28</v>
      </c>
      <c r="X436" s="7">
        <v>27</v>
      </c>
      <c r="Y436" s="7">
        <v>34</v>
      </c>
      <c r="Z436" s="7">
        <v>51</v>
      </c>
      <c r="AA436" s="7">
        <v>35</v>
      </c>
      <c r="AB436" s="7">
        <v>35</v>
      </c>
      <c r="AC436" s="7">
        <v>35</v>
      </c>
      <c r="AD436" s="112">
        <f t="shared" si="76"/>
        <v>0</v>
      </c>
      <c r="AE436" s="112">
        <f t="shared" si="76"/>
        <v>0</v>
      </c>
      <c r="AF436" s="112">
        <f t="shared" si="77"/>
        <v>0</v>
      </c>
      <c r="AG436" s="112">
        <f t="shared" si="78"/>
        <v>0</v>
      </c>
      <c r="AH436" s="356">
        <f t="shared" si="79"/>
        <v>0</v>
      </c>
      <c r="AI436" s="112">
        <f t="shared" si="79"/>
        <v>0</v>
      </c>
      <c r="AJ436" s="112">
        <f t="shared" si="79"/>
        <v>0</v>
      </c>
      <c r="AK436" s="3"/>
      <c r="AL436" s="334"/>
      <c r="AM436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образование19.02.11 Технология продуктов питания из растительного сырьяочнаяКОГПОАУ "Кировский технологический колледж пищевой промышленности"</v>
      </c>
      <c r="AN436" s="337">
        <v>34</v>
      </c>
      <c r="AO436" s="338" t="b">
        <f t="shared" si="81"/>
        <v>0</v>
      </c>
      <c r="AQ436" s="338" t="b">
        <f t="shared" si="82"/>
        <v>1</v>
      </c>
    </row>
    <row r="437" spans="1:43" ht="45" customHeight="1" x14ac:dyDescent="0.25">
      <c r="A437" s="353">
        <f t="shared" si="74"/>
        <v>424</v>
      </c>
      <c r="B437" s="230" t="s">
        <v>10</v>
      </c>
      <c r="C437" s="230" t="s">
        <v>15</v>
      </c>
      <c r="D437" s="230" t="s">
        <v>634</v>
      </c>
      <c r="E437" s="230" t="s">
        <v>16</v>
      </c>
      <c r="F437" s="230" t="s">
        <v>127</v>
      </c>
      <c r="G437" s="244">
        <v>29</v>
      </c>
      <c r="H437" s="244">
        <v>28</v>
      </c>
      <c r="I437" s="312">
        <v>35</v>
      </c>
      <c r="J437" s="335">
        <v>35</v>
      </c>
      <c r="K437" s="340">
        <v>35</v>
      </c>
      <c r="L437" s="314">
        <v>52</v>
      </c>
      <c r="M437" s="243">
        <f t="shared" si="75"/>
        <v>52</v>
      </c>
      <c r="N437" s="314">
        <v>36</v>
      </c>
      <c r="O437" s="249">
        <f t="shared" si="83"/>
        <v>36</v>
      </c>
      <c r="P437" s="249">
        <v>36</v>
      </c>
      <c r="Q437" s="249">
        <v>36</v>
      </c>
      <c r="R437" s="318"/>
      <c r="S437" s="115"/>
      <c r="T437" s="7">
        <f t="shared" si="73"/>
        <v>36</v>
      </c>
      <c r="U437" s="101">
        <f t="shared" si="72"/>
        <v>0</v>
      </c>
      <c r="V437" s="3"/>
      <c r="W437" s="7">
        <v>29</v>
      </c>
      <c r="X437" s="7">
        <v>28</v>
      </c>
      <c r="Y437" s="7">
        <v>35</v>
      </c>
      <c r="Z437" s="7">
        <v>52</v>
      </c>
      <c r="AA437" s="7">
        <v>36</v>
      </c>
      <c r="AB437" s="7">
        <v>36</v>
      </c>
      <c r="AC437" s="7">
        <v>36</v>
      </c>
      <c r="AD437" s="112">
        <f t="shared" si="76"/>
        <v>0</v>
      </c>
      <c r="AE437" s="112">
        <f t="shared" si="76"/>
        <v>0</v>
      </c>
      <c r="AF437" s="112">
        <f t="shared" si="77"/>
        <v>0</v>
      </c>
      <c r="AG437" s="112">
        <f t="shared" si="78"/>
        <v>0</v>
      </c>
      <c r="AH437" s="356">
        <f t="shared" si="79"/>
        <v>0</v>
      </c>
      <c r="AI437" s="112">
        <f t="shared" si="79"/>
        <v>0</v>
      </c>
      <c r="AJ437" s="112">
        <f t="shared" si="79"/>
        <v>0</v>
      </c>
      <c r="AK437" s="3"/>
      <c r="AL437" s="334"/>
      <c r="AM437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образование19.02.12 Технология продуктов питания животного происхожденияочнаяКОГПОАУ "Кировский технологический колледж пищевой промышленности"</v>
      </c>
      <c r="AN437" s="337">
        <v>35</v>
      </c>
      <c r="AO437" s="338" t="b">
        <f t="shared" si="81"/>
        <v>0</v>
      </c>
      <c r="AQ437" s="338" t="b">
        <f t="shared" si="82"/>
        <v>1</v>
      </c>
    </row>
    <row r="438" spans="1:43" ht="45" customHeight="1" x14ac:dyDescent="0.25">
      <c r="A438" s="353">
        <f t="shared" si="74"/>
        <v>425</v>
      </c>
      <c r="B438" s="230" t="s">
        <v>10</v>
      </c>
      <c r="C438" s="230" t="s">
        <v>15</v>
      </c>
      <c r="D438" s="230" t="s">
        <v>635</v>
      </c>
      <c r="E438" s="230" t="s">
        <v>16</v>
      </c>
      <c r="F438" s="230" t="s">
        <v>127</v>
      </c>
      <c r="G438" s="244">
        <v>29</v>
      </c>
      <c r="H438" s="244">
        <v>28</v>
      </c>
      <c r="I438" s="312">
        <v>27</v>
      </c>
      <c r="J438" s="335">
        <v>27</v>
      </c>
      <c r="K438" s="340">
        <v>27</v>
      </c>
      <c r="L438" s="314">
        <v>27</v>
      </c>
      <c r="M438" s="243">
        <f t="shared" si="75"/>
        <v>27</v>
      </c>
      <c r="N438" s="314">
        <v>28</v>
      </c>
      <c r="O438" s="249">
        <f t="shared" si="83"/>
        <v>28</v>
      </c>
      <c r="P438" s="249">
        <v>28</v>
      </c>
      <c r="Q438" s="249">
        <v>28</v>
      </c>
      <c r="R438" s="318"/>
      <c r="S438" s="115"/>
      <c r="T438" s="7">
        <f t="shared" si="73"/>
        <v>27.75</v>
      </c>
      <c r="U438" s="101">
        <f t="shared" si="72"/>
        <v>0.25</v>
      </c>
      <c r="V438" s="3"/>
      <c r="W438" s="7">
        <v>29</v>
      </c>
      <c r="X438" s="7">
        <v>28</v>
      </c>
      <c r="Y438" s="7">
        <v>27</v>
      </c>
      <c r="Z438" s="7">
        <v>27</v>
      </c>
      <c r="AA438" s="7">
        <v>28</v>
      </c>
      <c r="AB438" s="7">
        <v>28</v>
      </c>
      <c r="AC438" s="7">
        <v>28</v>
      </c>
      <c r="AD438" s="112">
        <f t="shared" si="76"/>
        <v>0</v>
      </c>
      <c r="AE438" s="112">
        <f t="shared" si="76"/>
        <v>0</v>
      </c>
      <c r="AF438" s="112">
        <f t="shared" si="77"/>
        <v>0</v>
      </c>
      <c r="AG438" s="112">
        <f t="shared" si="78"/>
        <v>0</v>
      </c>
      <c r="AH438" s="356">
        <f t="shared" si="79"/>
        <v>0</v>
      </c>
      <c r="AI438" s="112">
        <f t="shared" si="79"/>
        <v>0</v>
      </c>
      <c r="AJ438" s="112">
        <f t="shared" si="79"/>
        <v>0</v>
      </c>
      <c r="AK438" s="3"/>
      <c r="AL438" s="334"/>
      <c r="AM438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образование21.02.19 ЗемлеустройствоочнаяКОГПОАУ "Кировский технологический колледж пищевой промышленности"</v>
      </c>
      <c r="AN438" s="337">
        <v>27</v>
      </c>
      <c r="AO438" s="338" t="b">
        <f t="shared" si="81"/>
        <v>0</v>
      </c>
      <c r="AQ438" s="338" t="b">
        <f t="shared" si="82"/>
        <v>1</v>
      </c>
    </row>
    <row r="439" spans="1:43" ht="45" customHeight="1" x14ac:dyDescent="0.25">
      <c r="A439" s="353">
        <f t="shared" si="74"/>
        <v>426</v>
      </c>
      <c r="B439" s="230" t="s">
        <v>10</v>
      </c>
      <c r="C439" s="230" t="s">
        <v>11</v>
      </c>
      <c r="D439" s="230" t="s">
        <v>636</v>
      </c>
      <c r="E439" s="230" t="s">
        <v>13</v>
      </c>
      <c r="F439" s="230" t="s">
        <v>127</v>
      </c>
      <c r="G439" s="244">
        <v>14</v>
      </c>
      <c r="H439" s="244">
        <v>13</v>
      </c>
      <c r="I439" s="312">
        <v>17</v>
      </c>
      <c r="J439" s="335">
        <v>17</v>
      </c>
      <c r="K439" s="340">
        <v>17</v>
      </c>
      <c r="L439" s="314">
        <v>27</v>
      </c>
      <c r="M439" s="243">
        <f t="shared" si="75"/>
        <v>27</v>
      </c>
      <c r="N439" s="314">
        <v>18</v>
      </c>
      <c r="O439" s="249">
        <f t="shared" si="83"/>
        <v>18</v>
      </c>
      <c r="P439" s="249">
        <v>18</v>
      </c>
      <c r="Q439" s="249">
        <v>18</v>
      </c>
      <c r="R439" s="318"/>
      <c r="S439" s="115"/>
      <c r="T439" s="7">
        <f t="shared" si="73"/>
        <v>17.75</v>
      </c>
      <c r="U439" s="101">
        <f t="shared" si="72"/>
        <v>0.25</v>
      </c>
      <c r="V439" s="3"/>
      <c r="W439" s="7">
        <v>14</v>
      </c>
      <c r="X439" s="7">
        <v>13</v>
      </c>
      <c r="Y439" s="7">
        <v>17</v>
      </c>
      <c r="Z439" s="7">
        <v>27</v>
      </c>
      <c r="AA439" s="7">
        <v>18</v>
      </c>
      <c r="AB439" s="7">
        <v>18</v>
      </c>
      <c r="AC439" s="7">
        <v>18</v>
      </c>
      <c r="AD439" s="112">
        <f t="shared" si="76"/>
        <v>0</v>
      </c>
      <c r="AE439" s="112">
        <f t="shared" si="76"/>
        <v>0</v>
      </c>
      <c r="AF439" s="112">
        <f t="shared" si="77"/>
        <v>0</v>
      </c>
      <c r="AG439" s="112">
        <f t="shared" si="78"/>
        <v>0</v>
      </c>
      <c r="AH439" s="356">
        <f t="shared" si="79"/>
        <v>0</v>
      </c>
      <c r="AI439" s="112">
        <f t="shared" si="79"/>
        <v>0</v>
      </c>
      <c r="AJ439" s="112">
        <f t="shared" si="79"/>
        <v>0</v>
      </c>
      <c r="AK439" s="3"/>
      <c r="AL439" s="334"/>
      <c r="AM439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образование19.02.11 Технология продуктов питания из растительного сырьязаочнаяКОГПОАУ "Кировский технологический колледж пищевой промышленности"</v>
      </c>
      <c r="AN439" s="337">
        <v>17</v>
      </c>
      <c r="AO439" s="338" t="b">
        <f t="shared" si="81"/>
        <v>0</v>
      </c>
      <c r="AQ439" s="338" t="b">
        <f t="shared" si="82"/>
        <v>1</v>
      </c>
    </row>
    <row r="440" spans="1:43" ht="58.5" customHeight="1" x14ac:dyDescent="0.25">
      <c r="A440" s="353">
        <f t="shared" si="74"/>
        <v>427</v>
      </c>
      <c r="B440" s="230" t="s">
        <v>10</v>
      </c>
      <c r="C440" s="230" t="s">
        <v>15</v>
      </c>
      <c r="D440" s="231" t="s">
        <v>65</v>
      </c>
      <c r="E440" s="230" t="s">
        <v>16</v>
      </c>
      <c r="F440" s="230" t="s">
        <v>131</v>
      </c>
      <c r="G440" s="244">
        <v>25</v>
      </c>
      <c r="H440" s="244">
        <v>25</v>
      </c>
      <c r="I440" s="312">
        <v>28</v>
      </c>
      <c r="J440" s="335">
        <v>26</v>
      </c>
      <c r="K440" s="340">
        <v>26</v>
      </c>
      <c r="L440" s="314">
        <v>35</v>
      </c>
      <c r="M440" s="243">
        <f t="shared" si="75"/>
        <v>37</v>
      </c>
      <c r="N440" s="314">
        <v>28</v>
      </c>
      <c r="O440" s="249">
        <f t="shared" si="83"/>
        <v>28</v>
      </c>
      <c r="P440" s="249">
        <v>28</v>
      </c>
      <c r="Q440" s="249">
        <v>28</v>
      </c>
      <c r="R440" s="318"/>
      <c r="S440" s="115"/>
      <c r="T440" s="7">
        <f t="shared" si="73"/>
        <v>28.25</v>
      </c>
      <c r="U440" s="101">
        <f t="shared" si="72"/>
        <v>-0.25</v>
      </c>
      <c r="V440" s="3"/>
      <c r="W440" s="7">
        <v>25</v>
      </c>
      <c r="X440" s="7">
        <v>25</v>
      </c>
      <c r="Y440" s="7">
        <v>28</v>
      </c>
      <c r="Z440" s="7">
        <v>35</v>
      </c>
      <c r="AA440" s="7">
        <v>28</v>
      </c>
      <c r="AB440" s="7">
        <v>28</v>
      </c>
      <c r="AC440" s="7">
        <v>28</v>
      </c>
      <c r="AD440" s="112">
        <f t="shared" si="76"/>
        <v>0</v>
      </c>
      <c r="AE440" s="112">
        <f t="shared" si="76"/>
        <v>0</v>
      </c>
      <c r="AF440" s="112">
        <f t="shared" si="77"/>
        <v>-2</v>
      </c>
      <c r="AG440" s="112">
        <f t="shared" si="78"/>
        <v>2</v>
      </c>
      <c r="AH440" s="356">
        <f t="shared" si="79"/>
        <v>0</v>
      </c>
      <c r="AI440" s="112">
        <f t="shared" si="79"/>
        <v>0</v>
      </c>
      <c r="AJ440" s="112">
        <f t="shared" si="79"/>
        <v>0</v>
      </c>
      <c r="AK440" s="3"/>
      <c r="AL440" s="334"/>
      <c r="AM440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отраслям)очнаяКОГПОБУ "Орлово-Вятский сельскохозяйственный колледж"</v>
      </c>
      <c r="AN440" s="337">
        <v>26</v>
      </c>
      <c r="AO440" s="338" t="b">
        <f t="shared" si="81"/>
        <v>0</v>
      </c>
      <c r="AQ440" s="338" t="b">
        <f t="shared" si="82"/>
        <v>1</v>
      </c>
    </row>
    <row r="441" spans="1:43" ht="58.5" customHeight="1" x14ac:dyDescent="0.25">
      <c r="A441" s="353">
        <f t="shared" si="74"/>
        <v>428</v>
      </c>
      <c r="B441" s="230" t="s">
        <v>10</v>
      </c>
      <c r="C441" s="230" t="s">
        <v>15</v>
      </c>
      <c r="D441" s="231" t="s">
        <v>65</v>
      </c>
      <c r="E441" s="230" t="s">
        <v>16</v>
      </c>
      <c r="F441" s="230" t="s">
        <v>152</v>
      </c>
      <c r="G441" s="244">
        <v>15</v>
      </c>
      <c r="H441" s="244">
        <v>15</v>
      </c>
      <c r="I441" s="312">
        <v>23</v>
      </c>
      <c r="J441" s="335">
        <v>15</v>
      </c>
      <c r="K441" s="340">
        <v>15</v>
      </c>
      <c r="L441" s="314">
        <v>40</v>
      </c>
      <c r="M441" s="243">
        <f t="shared" si="75"/>
        <v>48</v>
      </c>
      <c r="N441" s="314">
        <v>23</v>
      </c>
      <c r="O441" s="249">
        <f t="shared" si="83"/>
        <v>23</v>
      </c>
      <c r="P441" s="249">
        <v>48</v>
      </c>
      <c r="Q441" s="249">
        <v>48</v>
      </c>
      <c r="R441" s="318"/>
      <c r="S441" s="115"/>
      <c r="T441" s="7">
        <f t="shared" si="73"/>
        <v>23.25</v>
      </c>
      <c r="U441" s="101">
        <f t="shared" si="72"/>
        <v>-0.25</v>
      </c>
      <c r="V441" s="3"/>
      <c r="W441" s="7">
        <v>15</v>
      </c>
      <c r="X441" s="7">
        <v>15</v>
      </c>
      <c r="Y441" s="7">
        <v>23</v>
      </c>
      <c r="Z441" s="7">
        <v>40</v>
      </c>
      <c r="AA441" s="7">
        <v>23</v>
      </c>
      <c r="AB441" s="7">
        <v>48</v>
      </c>
      <c r="AC441" s="7">
        <v>48</v>
      </c>
      <c r="AD441" s="112">
        <f t="shared" si="76"/>
        <v>0</v>
      </c>
      <c r="AE441" s="112">
        <f t="shared" si="76"/>
        <v>0</v>
      </c>
      <c r="AF441" s="112">
        <f t="shared" si="77"/>
        <v>-8</v>
      </c>
      <c r="AG441" s="112">
        <f t="shared" si="78"/>
        <v>8</v>
      </c>
      <c r="AH441" s="356">
        <f t="shared" si="79"/>
        <v>0</v>
      </c>
      <c r="AI441" s="112">
        <f t="shared" si="79"/>
        <v>0</v>
      </c>
      <c r="AJ441" s="112">
        <f t="shared" si="79"/>
        <v>0</v>
      </c>
      <c r="AK441" s="3"/>
      <c r="AL441" s="334"/>
      <c r="AM441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образование38.02.01 Экономика и бухгалтерский учет (по отраслям)очнаяКОГПОАУ "Техникум промышленности и народных промыслов"</v>
      </c>
      <c r="AN441" s="337">
        <v>15</v>
      </c>
      <c r="AO441" s="338" t="b">
        <f t="shared" si="81"/>
        <v>0</v>
      </c>
      <c r="AQ441" s="338" t="b">
        <f t="shared" si="82"/>
        <v>1</v>
      </c>
    </row>
    <row r="442" spans="1:43" ht="45" customHeight="1" x14ac:dyDescent="0.25">
      <c r="A442" s="353">
        <f t="shared" si="74"/>
        <v>429</v>
      </c>
      <c r="B442" s="230" t="s">
        <v>160</v>
      </c>
      <c r="C442" s="230" t="s">
        <v>15</v>
      </c>
      <c r="D442" s="230" t="s">
        <v>218</v>
      </c>
      <c r="E442" s="230" t="s">
        <v>16</v>
      </c>
      <c r="F442" s="230" t="s">
        <v>133</v>
      </c>
      <c r="G442" s="244">
        <v>22</v>
      </c>
      <c r="H442" s="244">
        <v>22</v>
      </c>
      <c r="I442" s="312">
        <v>16</v>
      </c>
      <c r="J442" s="335">
        <v>34</v>
      </c>
      <c r="K442" s="340">
        <v>34</v>
      </c>
      <c r="L442" s="314">
        <v>29</v>
      </c>
      <c r="M442" s="243">
        <f t="shared" si="75"/>
        <v>11</v>
      </c>
      <c r="N442" s="314">
        <v>22</v>
      </c>
      <c r="O442" s="249">
        <f t="shared" si="83"/>
        <v>22</v>
      </c>
      <c r="P442" s="249">
        <v>47</v>
      </c>
      <c r="Q442" s="249">
        <v>47</v>
      </c>
      <c r="R442" s="318"/>
      <c r="S442" s="115"/>
      <c r="T442" s="7">
        <f t="shared" si="73"/>
        <v>22.25</v>
      </c>
      <c r="U442" s="101">
        <f t="shared" si="72"/>
        <v>-0.25</v>
      </c>
      <c r="V442" s="3"/>
      <c r="W442" s="7">
        <v>22</v>
      </c>
      <c r="X442" s="7">
        <v>22</v>
      </c>
      <c r="Y442" s="7">
        <v>16</v>
      </c>
      <c r="Z442" s="7">
        <v>29</v>
      </c>
      <c r="AA442" s="7">
        <v>22</v>
      </c>
      <c r="AB442" s="7">
        <v>47</v>
      </c>
      <c r="AC442" s="7">
        <v>47</v>
      </c>
      <c r="AD442" s="112">
        <f t="shared" si="76"/>
        <v>0</v>
      </c>
      <c r="AE442" s="112">
        <f t="shared" si="76"/>
        <v>0</v>
      </c>
      <c r="AF442" s="112">
        <f t="shared" si="77"/>
        <v>18</v>
      </c>
      <c r="AG442" s="112">
        <f t="shared" si="78"/>
        <v>-18</v>
      </c>
      <c r="AH442" s="356">
        <f t="shared" si="79"/>
        <v>0</v>
      </c>
      <c r="AI442" s="112">
        <f t="shared" si="79"/>
        <v>0</v>
      </c>
      <c r="AJ442" s="112">
        <f t="shared" si="79"/>
        <v>0</v>
      </c>
      <c r="AK442" s="3"/>
      <c r="AL442" s="334"/>
      <c r="AM44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образование35.01.27 Мастер сельскохозяйственного производстваочнаяКОГПОАУ "Уржумский аграрно-технический техникум"</v>
      </c>
      <c r="AN442" s="337">
        <v>34</v>
      </c>
      <c r="AO442" s="338" t="b">
        <f t="shared" si="81"/>
        <v>0</v>
      </c>
      <c r="AQ442" s="338" t="b">
        <f t="shared" si="82"/>
        <v>1</v>
      </c>
    </row>
    <row r="443" spans="1:43" ht="45" customHeight="1" x14ac:dyDescent="0.25">
      <c r="A443" s="353">
        <f t="shared" si="74"/>
        <v>430</v>
      </c>
      <c r="B443" s="230" t="s">
        <v>69</v>
      </c>
      <c r="C443" s="230" t="s">
        <v>15</v>
      </c>
      <c r="D443" s="230" t="s">
        <v>219</v>
      </c>
      <c r="E443" s="230" t="s">
        <v>16</v>
      </c>
      <c r="F443" s="230" t="s">
        <v>142</v>
      </c>
      <c r="G443" s="244">
        <v>15</v>
      </c>
      <c r="H443" s="244">
        <v>15</v>
      </c>
      <c r="I443" s="312">
        <v>15</v>
      </c>
      <c r="J443" s="335">
        <v>15</v>
      </c>
      <c r="K443" s="340">
        <v>15</v>
      </c>
      <c r="L443" s="314">
        <v>15</v>
      </c>
      <c r="M443" s="243">
        <f t="shared" si="75"/>
        <v>15</v>
      </c>
      <c r="N443" s="314">
        <v>15</v>
      </c>
      <c r="O443" s="249">
        <f t="shared" si="83"/>
        <v>15</v>
      </c>
      <c r="P443" s="249">
        <v>15</v>
      </c>
      <c r="Q443" s="249">
        <v>15</v>
      </c>
      <c r="R443" s="318"/>
      <c r="S443" s="115"/>
      <c r="T443" s="7">
        <f t="shared" si="73"/>
        <v>15</v>
      </c>
      <c r="U443" s="101">
        <f t="shared" si="72"/>
        <v>0</v>
      </c>
      <c r="V443" s="3"/>
      <c r="W443" s="7">
        <v>15</v>
      </c>
      <c r="X443" s="7">
        <v>15</v>
      </c>
      <c r="Y443" s="7">
        <v>15</v>
      </c>
      <c r="Z443" s="7">
        <v>15</v>
      </c>
      <c r="AA443" s="7">
        <v>15</v>
      </c>
      <c r="AB443" s="7">
        <v>15</v>
      </c>
      <c r="AC443" s="7">
        <v>15</v>
      </c>
      <c r="AD443" s="112">
        <f t="shared" si="76"/>
        <v>0</v>
      </c>
      <c r="AE443" s="112">
        <f t="shared" si="76"/>
        <v>0</v>
      </c>
      <c r="AF443" s="112">
        <f t="shared" si="77"/>
        <v>0</v>
      </c>
      <c r="AG443" s="112">
        <f t="shared" si="78"/>
        <v>0</v>
      </c>
      <c r="AH443" s="356">
        <f t="shared" si="79"/>
        <v>0</v>
      </c>
      <c r="AI443" s="112">
        <f t="shared" si="79"/>
        <v>0</v>
      </c>
      <c r="AJ443" s="112">
        <f t="shared" si="79"/>
        <v>0</v>
      </c>
      <c r="AK443" s="3"/>
      <c r="AL443" s="334"/>
      <c r="AM443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образование08.01.28 Мастер отделочных строительных и декоративных работ очнаяКОГПОБУ "Зуевский механико-технологический техникум"</v>
      </c>
      <c r="AN443" s="337">
        <v>15</v>
      </c>
      <c r="AO443" s="338" t="b">
        <f t="shared" si="81"/>
        <v>0</v>
      </c>
      <c r="AQ443" s="338" t="b">
        <f t="shared" si="82"/>
        <v>1</v>
      </c>
    </row>
    <row r="444" spans="1:43" ht="45" customHeight="1" x14ac:dyDescent="0.25">
      <c r="A444" s="353">
        <f t="shared" si="74"/>
        <v>431</v>
      </c>
      <c r="B444" s="230" t="s">
        <v>10</v>
      </c>
      <c r="C444" s="230" t="s">
        <v>15</v>
      </c>
      <c r="D444" s="230" t="s">
        <v>629</v>
      </c>
      <c r="E444" s="230" t="s">
        <v>16</v>
      </c>
      <c r="F444" s="230" t="s">
        <v>123</v>
      </c>
      <c r="G444" s="244">
        <v>52</v>
      </c>
      <c r="H444" s="244">
        <v>52</v>
      </c>
      <c r="I444" s="312">
        <v>69</v>
      </c>
      <c r="J444" s="335">
        <v>61</v>
      </c>
      <c r="K444" s="340">
        <v>61</v>
      </c>
      <c r="L444" s="314">
        <v>102</v>
      </c>
      <c r="M444" s="243">
        <f t="shared" si="75"/>
        <v>110</v>
      </c>
      <c r="N444" s="314">
        <v>69</v>
      </c>
      <c r="O444" s="249">
        <f t="shared" si="83"/>
        <v>69</v>
      </c>
      <c r="P444" s="249">
        <v>100</v>
      </c>
      <c r="Q444" s="249">
        <v>125</v>
      </c>
      <c r="R444" s="318"/>
      <c r="S444" s="115"/>
      <c r="T444" s="7">
        <f t="shared" si="73"/>
        <v>68.75</v>
      </c>
      <c r="U444" s="101">
        <f t="shared" si="72"/>
        <v>0.25</v>
      </c>
      <c r="V444" s="3"/>
      <c r="W444" s="7">
        <v>52</v>
      </c>
      <c r="X444" s="7">
        <v>52</v>
      </c>
      <c r="Y444" s="7">
        <v>69</v>
      </c>
      <c r="Z444" s="7">
        <v>102</v>
      </c>
      <c r="AA444" s="7">
        <v>69</v>
      </c>
      <c r="AB444" s="7">
        <v>100</v>
      </c>
      <c r="AC444" s="7">
        <v>125</v>
      </c>
      <c r="AD444" s="112">
        <f t="shared" si="76"/>
        <v>0</v>
      </c>
      <c r="AE444" s="112">
        <f t="shared" si="76"/>
        <v>0</v>
      </c>
      <c r="AF444" s="112">
        <f t="shared" si="77"/>
        <v>-8</v>
      </c>
      <c r="AG444" s="112">
        <f t="shared" si="78"/>
        <v>8</v>
      </c>
      <c r="AH444" s="356">
        <f t="shared" si="79"/>
        <v>0</v>
      </c>
      <c r="AI444" s="112">
        <f t="shared" si="79"/>
        <v>0</v>
      </c>
      <c r="AJ444" s="112">
        <f t="shared" si="79"/>
        <v>0</v>
      </c>
      <c r="AK444" s="3"/>
      <c r="AL444" s="334"/>
      <c r="AM444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образование15.02.16 Технология машиностроенияочнаяКОГПОБУ "Кировский авиационный техникум"</v>
      </c>
      <c r="AN444" s="337">
        <v>61</v>
      </c>
      <c r="AO444" s="338" t="b">
        <f t="shared" si="81"/>
        <v>0</v>
      </c>
      <c r="AQ444" s="338" t="b">
        <f t="shared" si="82"/>
        <v>1</v>
      </c>
    </row>
    <row r="445" spans="1:43" ht="45" customHeight="1" x14ac:dyDescent="0.25">
      <c r="A445" s="353">
        <f t="shared" si="74"/>
        <v>432</v>
      </c>
      <c r="B445" s="230" t="s">
        <v>10</v>
      </c>
      <c r="C445" s="230" t="s">
        <v>11</v>
      </c>
      <c r="D445" s="231" t="s">
        <v>629</v>
      </c>
      <c r="E445" s="230" t="s">
        <v>13</v>
      </c>
      <c r="F445" s="230" t="s">
        <v>123</v>
      </c>
      <c r="G445" s="244">
        <v>35</v>
      </c>
      <c r="H445" s="244">
        <v>32</v>
      </c>
      <c r="I445" s="312">
        <v>40</v>
      </c>
      <c r="J445" s="335">
        <v>42</v>
      </c>
      <c r="K445" s="340">
        <v>43</v>
      </c>
      <c r="L445" s="314">
        <v>55</v>
      </c>
      <c r="M445" s="243">
        <f t="shared" si="75"/>
        <v>52</v>
      </c>
      <c r="N445" s="314">
        <v>41</v>
      </c>
      <c r="O445" s="249">
        <f t="shared" si="83"/>
        <v>41</v>
      </c>
      <c r="P445" s="249">
        <v>50</v>
      </c>
      <c r="Q445" s="249">
        <v>75</v>
      </c>
      <c r="R445" s="318"/>
      <c r="S445" s="115"/>
      <c r="T445" s="7">
        <f t="shared" si="73"/>
        <v>40.5</v>
      </c>
      <c r="U445" s="101">
        <f t="shared" si="72"/>
        <v>0.5</v>
      </c>
      <c r="V445" s="3"/>
      <c r="W445" s="7">
        <v>35</v>
      </c>
      <c r="X445" s="7">
        <v>32</v>
      </c>
      <c r="Y445" s="7">
        <v>40</v>
      </c>
      <c r="Z445" s="7">
        <v>55</v>
      </c>
      <c r="AA445" s="7">
        <v>41</v>
      </c>
      <c r="AB445" s="7">
        <v>50</v>
      </c>
      <c r="AC445" s="7">
        <v>75</v>
      </c>
      <c r="AD445" s="112">
        <f t="shared" si="76"/>
        <v>0</v>
      </c>
      <c r="AE445" s="112">
        <f t="shared" si="76"/>
        <v>0</v>
      </c>
      <c r="AF445" s="112">
        <f t="shared" si="77"/>
        <v>3</v>
      </c>
      <c r="AG445" s="112">
        <f t="shared" si="78"/>
        <v>-3</v>
      </c>
      <c r="AH445" s="356">
        <f t="shared" si="79"/>
        <v>0</v>
      </c>
      <c r="AI445" s="112">
        <f t="shared" si="79"/>
        <v>0</v>
      </c>
      <c r="AJ445" s="112">
        <f t="shared" si="79"/>
        <v>0</v>
      </c>
      <c r="AK445" s="3"/>
      <c r="AL445" s="334"/>
      <c r="AM445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образование15.02.16 Технология машиностроениязаочнаяКОГПОБУ "Кировский авиационный техникум"</v>
      </c>
      <c r="AN445" s="337">
        <v>42</v>
      </c>
      <c r="AO445" s="338" t="b">
        <f t="shared" si="81"/>
        <v>0</v>
      </c>
      <c r="AQ445" s="338" t="b">
        <f t="shared" si="82"/>
        <v>1</v>
      </c>
    </row>
    <row r="446" spans="1:43" ht="45" customHeight="1" x14ac:dyDescent="0.25">
      <c r="A446" s="353">
        <f t="shared" si="74"/>
        <v>433</v>
      </c>
      <c r="B446" s="230" t="s">
        <v>69</v>
      </c>
      <c r="C446" s="230" t="s">
        <v>15</v>
      </c>
      <c r="D446" s="231" t="s">
        <v>708</v>
      </c>
      <c r="E446" s="230" t="s">
        <v>16</v>
      </c>
      <c r="F446" s="230" t="s">
        <v>144</v>
      </c>
      <c r="G446" s="244">
        <v>0</v>
      </c>
      <c r="H446" s="244">
        <v>0</v>
      </c>
      <c r="I446" s="312">
        <v>5</v>
      </c>
      <c r="J446" s="335">
        <v>1</v>
      </c>
      <c r="K446" s="340">
        <v>1</v>
      </c>
      <c r="L446" s="314">
        <v>14</v>
      </c>
      <c r="M446" s="243">
        <f t="shared" si="75"/>
        <v>18</v>
      </c>
      <c r="N446" s="314">
        <v>5</v>
      </c>
      <c r="O446" s="249">
        <f t="shared" si="83"/>
        <v>5</v>
      </c>
      <c r="P446" s="249">
        <v>5</v>
      </c>
      <c r="Q446" s="249">
        <v>5</v>
      </c>
      <c r="R446" s="318"/>
      <c r="S446" s="115"/>
      <c r="T446" s="7">
        <f t="shared" si="73"/>
        <v>4.75</v>
      </c>
      <c r="U446" s="101">
        <f t="shared" ref="U446:U477" si="84">O446-T446</f>
        <v>0.25</v>
      </c>
      <c r="V446" s="3"/>
      <c r="W446" s="7">
        <v>0</v>
      </c>
      <c r="X446" s="7">
        <v>0</v>
      </c>
      <c r="Y446" s="7">
        <v>5</v>
      </c>
      <c r="Z446" s="7">
        <v>14</v>
      </c>
      <c r="AA446" s="7">
        <v>5</v>
      </c>
      <c r="AB446" s="7">
        <v>5</v>
      </c>
      <c r="AC446" s="7">
        <v>5</v>
      </c>
      <c r="AD446" s="112">
        <f t="shared" si="76"/>
        <v>0</v>
      </c>
      <c r="AE446" s="112">
        <f t="shared" si="76"/>
        <v>0</v>
      </c>
      <c r="AF446" s="112">
        <f t="shared" si="77"/>
        <v>-4</v>
      </c>
      <c r="AG446" s="112">
        <f t="shared" si="78"/>
        <v>4</v>
      </c>
      <c r="AH446" s="356">
        <f t="shared" si="79"/>
        <v>0</v>
      </c>
      <c r="AI446" s="112">
        <f t="shared" si="79"/>
        <v>0</v>
      </c>
      <c r="AJ446" s="112">
        <f t="shared" si="79"/>
        <v>0</v>
      </c>
      <c r="AK446" s="3"/>
      <c r="AL446" s="334"/>
      <c r="AM446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образование35.01.25 Оператор-станочник деревообрабатывающего оборудованияочнаяКОГПОБУ "Кировский многопрофильный техникум"</v>
      </c>
      <c r="AN446" s="337">
        <v>1</v>
      </c>
      <c r="AO446" s="338" t="b">
        <f t="shared" si="81"/>
        <v>0</v>
      </c>
      <c r="AQ446" s="338" t="b">
        <f t="shared" si="82"/>
        <v>1</v>
      </c>
    </row>
    <row r="447" spans="1:43" ht="45" customHeight="1" x14ac:dyDescent="0.25">
      <c r="A447" s="353">
        <f t="shared" si="74"/>
        <v>434</v>
      </c>
      <c r="B447" s="230" t="s">
        <v>10</v>
      </c>
      <c r="C447" s="230" t="s">
        <v>15</v>
      </c>
      <c r="D447" s="231" t="s">
        <v>709</v>
      </c>
      <c r="E447" s="230" t="s">
        <v>16</v>
      </c>
      <c r="F447" s="230" t="s">
        <v>127</v>
      </c>
      <c r="G447" s="244">
        <v>48</v>
      </c>
      <c r="H447" s="244">
        <v>47</v>
      </c>
      <c r="I447" s="312">
        <v>48</v>
      </c>
      <c r="J447" s="335">
        <v>44</v>
      </c>
      <c r="K447" s="340">
        <v>44</v>
      </c>
      <c r="L447" s="314">
        <v>52</v>
      </c>
      <c r="M447" s="243">
        <f>ROUND((G447+H447+I447+L447)-(G447+H447+K447),1)</f>
        <v>56</v>
      </c>
      <c r="N447" s="314">
        <v>49</v>
      </c>
      <c r="O447" s="249">
        <f t="shared" si="83"/>
        <v>49</v>
      </c>
      <c r="P447" s="249">
        <v>49</v>
      </c>
      <c r="Q447" s="249">
        <v>49</v>
      </c>
      <c r="R447" s="318"/>
      <c r="S447" s="115"/>
      <c r="T447" s="7">
        <f t="shared" si="73"/>
        <v>48.75</v>
      </c>
      <c r="U447" s="101">
        <f t="shared" si="84"/>
        <v>0.25</v>
      </c>
      <c r="V447" s="3"/>
      <c r="W447" s="7">
        <v>48</v>
      </c>
      <c r="X447" s="7">
        <v>47</v>
      </c>
      <c r="Y447" s="7">
        <v>48</v>
      </c>
      <c r="Z447" s="7">
        <v>52</v>
      </c>
      <c r="AA447" s="7">
        <v>49</v>
      </c>
      <c r="AB447" s="7">
        <v>49</v>
      </c>
      <c r="AC447" s="7">
        <v>49</v>
      </c>
      <c r="AD447" s="112">
        <f t="shared" si="76"/>
        <v>0</v>
      </c>
      <c r="AE447" s="112">
        <f t="shared" si="76"/>
        <v>0</v>
      </c>
      <c r="AF447" s="112">
        <f t="shared" si="77"/>
        <v>-4</v>
      </c>
      <c r="AG447" s="112">
        <f>M447-Z447</f>
        <v>4</v>
      </c>
      <c r="AH447" s="356">
        <f t="shared" si="79"/>
        <v>0</v>
      </c>
      <c r="AI447" s="112">
        <f t="shared" si="79"/>
        <v>0</v>
      </c>
      <c r="AJ447" s="112">
        <f t="shared" si="79"/>
        <v>0</v>
      </c>
      <c r="AK447" s="3"/>
      <c r="AL447" s="334"/>
      <c r="AM447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образование19.02.07 Технология молока и молочных продуктовочнаяКОГПОАУ "Кировский технологический колледж пищевой промышленности"</v>
      </c>
      <c r="AN447" s="337">
        <v>44</v>
      </c>
      <c r="AO447" s="338" t="b">
        <f t="shared" si="81"/>
        <v>0</v>
      </c>
      <c r="AQ447" s="338" t="b">
        <f t="shared" si="82"/>
        <v>1</v>
      </c>
    </row>
    <row r="448" spans="1:43" ht="57" customHeight="1" x14ac:dyDescent="0.25">
      <c r="A448" s="353">
        <f t="shared" si="74"/>
        <v>435</v>
      </c>
      <c r="B448" s="230" t="s">
        <v>10</v>
      </c>
      <c r="C448" s="230" t="s">
        <v>15</v>
      </c>
      <c r="D448" s="230" t="s">
        <v>717</v>
      </c>
      <c r="E448" s="230" t="s">
        <v>16</v>
      </c>
      <c r="F448" s="230" t="s">
        <v>130</v>
      </c>
      <c r="G448" s="244">
        <v>0</v>
      </c>
      <c r="H448" s="244">
        <v>0</v>
      </c>
      <c r="I448" s="312">
        <v>0</v>
      </c>
      <c r="J448" s="335">
        <v>8</v>
      </c>
      <c r="K448" s="340">
        <v>8</v>
      </c>
      <c r="L448" s="314">
        <v>0</v>
      </c>
      <c r="M448" s="344">
        <v>8</v>
      </c>
      <c r="N448" s="314">
        <v>0</v>
      </c>
      <c r="O448" s="249">
        <f t="shared" si="83"/>
        <v>4</v>
      </c>
      <c r="P448" s="250">
        <v>0</v>
      </c>
      <c r="Q448" s="250">
        <v>0</v>
      </c>
      <c r="R448" s="319" t="s">
        <v>728</v>
      </c>
      <c r="S448" s="115"/>
      <c r="T448" s="7">
        <f t="shared" si="73"/>
        <v>4</v>
      </c>
      <c r="U448" s="101">
        <f t="shared" si="84"/>
        <v>0</v>
      </c>
      <c r="V448" s="3"/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112">
        <f t="shared" si="76"/>
        <v>0</v>
      </c>
      <c r="AE448" s="112">
        <f t="shared" si="76"/>
        <v>0</v>
      </c>
      <c r="AF448" s="112">
        <f t="shared" si="77"/>
        <v>8</v>
      </c>
      <c r="AG448" s="112">
        <f t="shared" si="78"/>
        <v>8</v>
      </c>
      <c r="AH448" s="356">
        <f t="shared" si="79"/>
        <v>4</v>
      </c>
      <c r="AI448" s="112">
        <f t="shared" si="79"/>
        <v>0</v>
      </c>
      <c r="AJ448" s="112">
        <f t="shared" si="79"/>
        <v>0</v>
      </c>
      <c r="AK448" s="3"/>
      <c r="AL448" s="334"/>
      <c r="AM448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образование19.02.15 Биотехнология пищевой промышленностиочнаяКОГПОБУ "Вятский колледж профессиональных технологий, управления и сервиса"</v>
      </c>
      <c r="AN448" s="338">
        <v>8</v>
      </c>
      <c r="AO448" s="338" t="b">
        <f t="shared" si="81"/>
        <v>0</v>
      </c>
      <c r="AQ448" s="338" t="b">
        <f t="shared" si="82"/>
        <v>1</v>
      </c>
    </row>
    <row r="449" spans="1:43" ht="56.25" customHeight="1" x14ac:dyDescent="0.25">
      <c r="A449" s="353">
        <f t="shared" si="74"/>
        <v>436</v>
      </c>
      <c r="B449" s="230" t="s">
        <v>10</v>
      </c>
      <c r="C449" s="230" t="s">
        <v>15</v>
      </c>
      <c r="D449" s="230" t="s">
        <v>690</v>
      </c>
      <c r="E449" s="230" t="s">
        <v>16</v>
      </c>
      <c r="F449" s="230" t="s">
        <v>130</v>
      </c>
      <c r="G449" s="244">
        <v>0</v>
      </c>
      <c r="H449" s="244">
        <v>0</v>
      </c>
      <c r="I449" s="312">
        <v>0</v>
      </c>
      <c r="J449" s="335">
        <v>17</v>
      </c>
      <c r="K449" s="340">
        <v>17</v>
      </c>
      <c r="L449" s="314">
        <v>0</v>
      </c>
      <c r="M449" s="344">
        <v>17</v>
      </c>
      <c r="N449" s="314">
        <v>0</v>
      </c>
      <c r="O449" s="249">
        <f t="shared" si="83"/>
        <v>9</v>
      </c>
      <c r="P449" s="250">
        <v>0</v>
      </c>
      <c r="Q449" s="250">
        <v>0</v>
      </c>
      <c r="R449" s="319" t="s">
        <v>728</v>
      </c>
      <c r="S449" s="115"/>
      <c r="T449" s="7">
        <f t="shared" si="73"/>
        <v>8.5</v>
      </c>
      <c r="U449" s="101">
        <f t="shared" si="84"/>
        <v>0.5</v>
      </c>
      <c r="V449" s="3"/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112">
        <f t="shared" si="76"/>
        <v>0</v>
      </c>
      <c r="AE449" s="112">
        <f t="shared" si="76"/>
        <v>0</v>
      </c>
      <c r="AF449" s="112">
        <f t="shared" si="77"/>
        <v>17</v>
      </c>
      <c r="AG449" s="112">
        <f t="shared" si="78"/>
        <v>17</v>
      </c>
      <c r="AH449" s="356">
        <f t="shared" si="79"/>
        <v>9</v>
      </c>
      <c r="AI449" s="112">
        <f t="shared" si="79"/>
        <v>0</v>
      </c>
      <c r="AJ449" s="112">
        <f t="shared" si="79"/>
        <v>0</v>
      </c>
      <c r="AK449" s="3"/>
      <c r="AL449" s="334"/>
      <c r="AM449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делоочнаяКОГПОБУ "Вятский колледж профессиональных технологий, управления и сервиса"</v>
      </c>
      <c r="AN449" s="338">
        <v>17</v>
      </c>
      <c r="AO449" s="338" t="b">
        <f t="shared" si="81"/>
        <v>0</v>
      </c>
      <c r="AQ449" s="338" t="b">
        <f t="shared" si="82"/>
        <v>1</v>
      </c>
    </row>
    <row r="450" spans="1:43" ht="56.25" customHeight="1" x14ac:dyDescent="0.25">
      <c r="A450" s="353">
        <f t="shared" si="74"/>
        <v>437</v>
      </c>
      <c r="B450" s="230" t="s">
        <v>10</v>
      </c>
      <c r="C450" s="230" t="s">
        <v>15</v>
      </c>
      <c r="D450" s="230" t="s">
        <v>690</v>
      </c>
      <c r="E450" s="230" t="s">
        <v>13</v>
      </c>
      <c r="F450" s="230" t="s">
        <v>131</v>
      </c>
      <c r="G450" s="244">
        <v>0</v>
      </c>
      <c r="H450" s="244">
        <v>0</v>
      </c>
      <c r="I450" s="312">
        <v>0</v>
      </c>
      <c r="J450" s="339">
        <v>5</v>
      </c>
      <c r="K450" s="340">
        <v>5</v>
      </c>
      <c r="L450" s="314">
        <v>0</v>
      </c>
      <c r="M450" s="243">
        <v>5</v>
      </c>
      <c r="N450" s="314">
        <v>0</v>
      </c>
      <c r="O450" s="249">
        <f t="shared" si="83"/>
        <v>3</v>
      </c>
      <c r="P450" s="250">
        <v>0</v>
      </c>
      <c r="Q450" s="250">
        <v>0</v>
      </c>
      <c r="R450" s="319" t="s">
        <v>719</v>
      </c>
      <c r="S450" s="115"/>
      <c r="T450" s="7">
        <f t="shared" si="73"/>
        <v>2.5</v>
      </c>
      <c r="U450" s="101">
        <f t="shared" si="84"/>
        <v>0.5</v>
      </c>
      <c r="V450" s="3"/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112">
        <f t="shared" si="76"/>
        <v>0</v>
      </c>
      <c r="AE450" s="112">
        <f t="shared" si="76"/>
        <v>0</v>
      </c>
      <c r="AF450" s="112">
        <f t="shared" si="77"/>
        <v>5</v>
      </c>
      <c r="AG450" s="112">
        <f t="shared" si="78"/>
        <v>5</v>
      </c>
      <c r="AH450" s="356">
        <f t="shared" si="79"/>
        <v>3</v>
      </c>
      <c r="AI450" s="112">
        <f t="shared" si="79"/>
        <v>0</v>
      </c>
      <c r="AJ450" s="112">
        <f t="shared" si="79"/>
        <v>0</v>
      </c>
      <c r="AK450" s="7" t="s">
        <v>728</v>
      </c>
      <c r="AL450" s="117"/>
      <c r="AM450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делозаочнаяКОГПОБУ "Орлово-Вятский сельскохозяйственный колледж"</v>
      </c>
      <c r="AN450" s="4"/>
      <c r="AO450" s="3" t="b">
        <f t="shared" si="81"/>
        <v>0</v>
      </c>
    </row>
    <row r="451" spans="1:43" ht="56.25" customHeight="1" x14ac:dyDescent="0.25">
      <c r="A451" s="353">
        <f t="shared" si="74"/>
        <v>438</v>
      </c>
      <c r="B451" s="230" t="s">
        <v>10</v>
      </c>
      <c r="C451" s="230" t="s">
        <v>15</v>
      </c>
      <c r="D451" s="230" t="s">
        <v>690</v>
      </c>
      <c r="E451" s="230" t="s">
        <v>16</v>
      </c>
      <c r="F451" s="230" t="s">
        <v>147</v>
      </c>
      <c r="G451" s="244">
        <v>0</v>
      </c>
      <c r="H451" s="244">
        <v>0</v>
      </c>
      <c r="I451" s="312">
        <v>0</v>
      </c>
      <c r="J451" s="339">
        <v>5</v>
      </c>
      <c r="K451" s="340">
        <v>5</v>
      </c>
      <c r="L451" s="314">
        <v>0</v>
      </c>
      <c r="M451" s="243">
        <v>5</v>
      </c>
      <c r="N451" s="314">
        <v>0</v>
      </c>
      <c r="O451" s="250">
        <f t="shared" si="83"/>
        <v>3</v>
      </c>
      <c r="P451" s="250">
        <v>0</v>
      </c>
      <c r="Q451" s="250">
        <v>0</v>
      </c>
      <c r="R451" s="319" t="s">
        <v>728</v>
      </c>
      <c r="S451" s="116"/>
      <c r="T451" s="7">
        <f t="shared" si="73"/>
        <v>2.5</v>
      </c>
      <c r="U451" s="101">
        <f t="shared" si="84"/>
        <v>0.5</v>
      </c>
      <c r="V451" s="3"/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  <c r="AC451" s="7">
        <v>0</v>
      </c>
      <c r="AD451" s="112">
        <f t="shared" si="76"/>
        <v>0</v>
      </c>
      <c r="AE451" s="112">
        <f t="shared" si="76"/>
        <v>0</v>
      </c>
      <c r="AF451" s="112">
        <f t="shared" si="77"/>
        <v>5</v>
      </c>
      <c r="AG451" s="112">
        <f t="shared" si="78"/>
        <v>5</v>
      </c>
      <c r="AH451" s="356">
        <f t="shared" si="79"/>
        <v>3</v>
      </c>
      <c r="AI451" s="112">
        <f t="shared" si="79"/>
        <v>0</v>
      </c>
      <c r="AJ451" s="112">
        <f t="shared" si="79"/>
        <v>0</v>
      </c>
      <c r="AK451" s="3"/>
      <c r="AL451" s="117"/>
      <c r="AM451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делоочнаяКОГПОБУ "Санчурский социально-экономический техникум"</v>
      </c>
      <c r="AN451" s="4"/>
      <c r="AO451" s="3" t="b">
        <f t="shared" si="81"/>
        <v>0</v>
      </c>
    </row>
    <row r="452" spans="1:43" ht="56.25" customHeight="1" x14ac:dyDescent="0.25">
      <c r="A452" s="353">
        <f t="shared" si="74"/>
        <v>439</v>
      </c>
      <c r="B452" s="230" t="s">
        <v>69</v>
      </c>
      <c r="C452" s="230" t="s">
        <v>15</v>
      </c>
      <c r="D452" s="230" t="s">
        <v>734</v>
      </c>
      <c r="E452" s="230" t="s">
        <v>16</v>
      </c>
      <c r="F452" s="230" t="s">
        <v>150</v>
      </c>
      <c r="G452" s="244">
        <v>0</v>
      </c>
      <c r="H452" s="244">
        <v>0</v>
      </c>
      <c r="I452" s="312">
        <v>0</v>
      </c>
      <c r="J452" s="339">
        <v>8</v>
      </c>
      <c r="K452" s="340">
        <v>8</v>
      </c>
      <c r="L452" s="314">
        <v>0</v>
      </c>
      <c r="M452" s="243">
        <v>8</v>
      </c>
      <c r="N452" s="314">
        <v>0</v>
      </c>
      <c r="O452" s="250">
        <f t="shared" si="83"/>
        <v>4</v>
      </c>
      <c r="P452" s="250">
        <v>0</v>
      </c>
      <c r="Q452" s="250">
        <v>0</v>
      </c>
      <c r="R452" s="319" t="s">
        <v>728</v>
      </c>
      <c r="S452" s="116"/>
      <c r="T452" s="7">
        <f t="shared" si="73"/>
        <v>4</v>
      </c>
      <c r="U452" s="101">
        <f t="shared" si="84"/>
        <v>0</v>
      </c>
      <c r="V452" s="3"/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112">
        <f t="shared" si="76"/>
        <v>0</v>
      </c>
      <c r="AE452" s="112">
        <f t="shared" si="76"/>
        <v>0</v>
      </c>
      <c r="AF452" s="112">
        <f t="shared" si="77"/>
        <v>8</v>
      </c>
      <c r="AG452" s="112">
        <f t="shared" si="78"/>
        <v>8</v>
      </c>
      <c r="AH452" s="356">
        <f t="shared" si="79"/>
        <v>4</v>
      </c>
      <c r="AI452" s="112">
        <f t="shared" si="79"/>
        <v>0</v>
      </c>
      <c r="AJ452" s="112">
        <f t="shared" si="79"/>
        <v>0</v>
      </c>
      <c r="AK452" s="3"/>
      <c r="AL452" s="117"/>
      <c r="AM45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образование15.01.38 Оператор-наладчик металлообрабатывающих станковочнаяКОГПОАУ "Кировский автодорожный техникум"</v>
      </c>
      <c r="AN452" s="4"/>
      <c r="AO452" s="3" t="b">
        <f t="shared" si="81"/>
        <v>0</v>
      </c>
    </row>
    <row r="453" spans="1:43" ht="56.25" customHeight="1" x14ac:dyDescent="0.25">
      <c r="A453" s="353">
        <f t="shared" si="74"/>
        <v>440</v>
      </c>
      <c r="B453" s="230" t="s">
        <v>10</v>
      </c>
      <c r="C453" s="230" t="s">
        <v>15</v>
      </c>
      <c r="D453" s="230" t="s">
        <v>690</v>
      </c>
      <c r="E453" s="230" t="s">
        <v>16</v>
      </c>
      <c r="F453" s="230" t="s">
        <v>148</v>
      </c>
      <c r="G453" s="244">
        <v>0</v>
      </c>
      <c r="H453" s="244">
        <v>0</v>
      </c>
      <c r="I453" s="312">
        <v>8</v>
      </c>
      <c r="J453" s="339">
        <v>6</v>
      </c>
      <c r="K453" s="340">
        <v>6</v>
      </c>
      <c r="L453" s="341">
        <v>25</v>
      </c>
      <c r="M453" s="342">
        <f t="shared" si="75"/>
        <v>27</v>
      </c>
      <c r="N453" s="341">
        <v>8</v>
      </c>
      <c r="O453" s="250">
        <f t="shared" si="83"/>
        <v>8</v>
      </c>
      <c r="P453" s="250">
        <v>25</v>
      </c>
      <c r="Q453" s="250">
        <v>25</v>
      </c>
      <c r="R453" s="319" t="s">
        <v>729</v>
      </c>
      <c r="S453" s="116"/>
      <c r="T453" s="7">
        <f t="shared" si="73"/>
        <v>8.25</v>
      </c>
      <c r="U453" s="101">
        <f t="shared" si="84"/>
        <v>-0.25</v>
      </c>
      <c r="V453" s="3"/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112">
        <f t="shared" si="76"/>
        <v>0</v>
      </c>
      <c r="AE453" s="112">
        <f t="shared" si="76"/>
        <v>0</v>
      </c>
      <c r="AF453" s="112">
        <f t="shared" si="77"/>
        <v>6</v>
      </c>
      <c r="AG453" s="112">
        <f t="shared" si="78"/>
        <v>27</v>
      </c>
      <c r="AH453" s="356">
        <f t="shared" si="79"/>
        <v>8</v>
      </c>
      <c r="AI453" s="112">
        <f t="shared" si="79"/>
        <v>25</v>
      </c>
      <c r="AJ453" s="112">
        <f t="shared" si="79"/>
        <v>25</v>
      </c>
      <c r="AK453" s="3"/>
      <c r="AL453" s="117"/>
      <c r="AM453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образование38.02.08 Торговое делоочнаяКОГПОБУ "Вятский аграрно-промышленный техникум"</v>
      </c>
      <c r="AN453" s="4"/>
      <c r="AO453" s="3" t="b">
        <f t="shared" si="81"/>
        <v>0</v>
      </c>
    </row>
    <row r="454" spans="1:43" ht="45" customHeight="1" x14ac:dyDescent="0.25">
      <c r="A454" s="353">
        <f t="shared" si="74"/>
        <v>441</v>
      </c>
      <c r="B454" s="230" t="s">
        <v>10</v>
      </c>
      <c r="C454" s="230" t="s">
        <v>15</v>
      </c>
      <c r="D454" s="230" t="s">
        <v>730</v>
      </c>
      <c r="E454" s="230" t="s">
        <v>16</v>
      </c>
      <c r="F454" s="230" t="s">
        <v>124</v>
      </c>
      <c r="G454" s="244">
        <v>0</v>
      </c>
      <c r="H454" s="244">
        <v>0</v>
      </c>
      <c r="I454" s="312">
        <v>0</v>
      </c>
      <c r="J454" s="339">
        <v>7</v>
      </c>
      <c r="K454" s="340">
        <v>7</v>
      </c>
      <c r="L454" s="341">
        <v>0</v>
      </c>
      <c r="M454" s="243">
        <v>7</v>
      </c>
      <c r="N454" s="341">
        <v>0</v>
      </c>
      <c r="O454" s="250">
        <f t="shared" si="83"/>
        <v>4</v>
      </c>
      <c r="P454" s="250">
        <v>0</v>
      </c>
      <c r="Q454" s="250">
        <v>0</v>
      </c>
      <c r="R454" s="319" t="s">
        <v>728</v>
      </c>
      <c r="S454" s="116"/>
      <c r="T454" s="7">
        <f t="shared" si="73"/>
        <v>3.5</v>
      </c>
      <c r="U454" s="101">
        <f t="shared" si="84"/>
        <v>0.5</v>
      </c>
      <c r="V454" s="3"/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0</v>
      </c>
      <c r="AC454" s="7">
        <v>0</v>
      </c>
      <c r="AD454" s="112">
        <f t="shared" si="76"/>
        <v>0</v>
      </c>
      <c r="AE454" s="112">
        <f t="shared" si="76"/>
        <v>0</v>
      </c>
      <c r="AF454" s="112">
        <f t="shared" si="77"/>
        <v>7</v>
      </c>
      <c r="AG454" s="112">
        <f t="shared" si="78"/>
        <v>7</v>
      </c>
      <c r="AH454" s="356">
        <f t="shared" si="79"/>
        <v>4</v>
      </c>
      <c r="AI454" s="112">
        <f t="shared" si="79"/>
        <v>0</v>
      </c>
      <c r="AJ454" s="112">
        <f t="shared" si="79"/>
        <v>0</v>
      </c>
      <c r="AK454" s="3"/>
      <c r="AL454" s="117"/>
      <c r="AM454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образование22.02.08 Металлургическое производство (по видам производства)очнаяКОГПОАУ "Омутнинский политехнический техникум"</v>
      </c>
      <c r="AN454" s="4"/>
      <c r="AO454" s="3" t="b">
        <f t="shared" si="81"/>
        <v>0</v>
      </c>
    </row>
    <row r="455" spans="1:43" ht="45" customHeight="1" x14ac:dyDescent="0.25">
      <c r="A455" s="353">
        <f t="shared" si="74"/>
        <v>442</v>
      </c>
      <c r="B455" s="230" t="s">
        <v>10</v>
      </c>
      <c r="C455" s="230" t="s">
        <v>15</v>
      </c>
      <c r="D455" s="230" t="s">
        <v>730</v>
      </c>
      <c r="E455" s="230" t="s">
        <v>13</v>
      </c>
      <c r="F455" s="230" t="s">
        <v>124</v>
      </c>
      <c r="G455" s="244">
        <v>0</v>
      </c>
      <c r="H455" s="244">
        <v>0</v>
      </c>
      <c r="I455" s="312">
        <v>0</v>
      </c>
      <c r="J455" s="339">
        <v>5</v>
      </c>
      <c r="K455" s="340">
        <v>5</v>
      </c>
      <c r="L455" s="341">
        <v>0</v>
      </c>
      <c r="M455" s="243">
        <v>5</v>
      </c>
      <c r="N455" s="341">
        <v>0</v>
      </c>
      <c r="O455" s="250">
        <f t="shared" si="83"/>
        <v>3</v>
      </c>
      <c r="P455" s="250">
        <v>0</v>
      </c>
      <c r="Q455" s="250">
        <v>0</v>
      </c>
      <c r="R455" s="319" t="s">
        <v>728</v>
      </c>
      <c r="S455" s="116"/>
      <c r="T455" s="7">
        <f t="shared" si="73"/>
        <v>2.5</v>
      </c>
      <c r="U455" s="101">
        <f t="shared" si="84"/>
        <v>0.5</v>
      </c>
      <c r="V455" s="3"/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112">
        <f t="shared" si="76"/>
        <v>0</v>
      </c>
      <c r="AE455" s="112">
        <f t="shared" si="76"/>
        <v>0</v>
      </c>
      <c r="AF455" s="112">
        <f t="shared" si="77"/>
        <v>5</v>
      </c>
      <c r="AG455" s="112">
        <f t="shared" si="78"/>
        <v>5</v>
      </c>
      <c r="AH455" s="356">
        <f t="shared" si="79"/>
        <v>3</v>
      </c>
      <c r="AI455" s="112">
        <f t="shared" si="79"/>
        <v>0</v>
      </c>
      <c r="AJ455" s="112">
        <f t="shared" si="79"/>
        <v>0</v>
      </c>
      <c r="AK455" s="3"/>
      <c r="AL455" s="117"/>
      <c r="AM455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образование22.02.08 Металлургическое производство (по видам производства)заочнаяКОГПОАУ "Омутнинский политехнический техникум"</v>
      </c>
      <c r="AN455" s="4"/>
      <c r="AO455" s="3" t="b">
        <f t="shared" si="81"/>
        <v>0</v>
      </c>
    </row>
    <row r="456" spans="1:43" ht="45" customHeight="1" x14ac:dyDescent="0.25">
      <c r="A456" s="353">
        <f t="shared" si="74"/>
        <v>443</v>
      </c>
      <c r="B456" s="230" t="s">
        <v>10</v>
      </c>
      <c r="C456" s="230" t="s">
        <v>15</v>
      </c>
      <c r="D456" s="230" t="s">
        <v>752</v>
      </c>
      <c r="E456" s="230" t="s">
        <v>16</v>
      </c>
      <c r="F456" s="230" t="s">
        <v>124</v>
      </c>
      <c r="G456" s="244">
        <v>0</v>
      </c>
      <c r="H456" s="244">
        <v>0</v>
      </c>
      <c r="I456" s="312">
        <v>0</v>
      </c>
      <c r="J456" s="339">
        <v>7</v>
      </c>
      <c r="K456" s="340">
        <v>7</v>
      </c>
      <c r="L456" s="341">
        <v>0</v>
      </c>
      <c r="M456" s="243">
        <v>7</v>
      </c>
      <c r="N456" s="341">
        <v>0</v>
      </c>
      <c r="O456" s="250">
        <f t="shared" si="83"/>
        <v>4</v>
      </c>
      <c r="P456" s="250">
        <v>0</v>
      </c>
      <c r="Q456" s="250">
        <v>0</v>
      </c>
      <c r="R456" s="319" t="s">
        <v>728</v>
      </c>
      <c r="S456" s="116"/>
      <c r="T456" s="7">
        <f t="shared" si="73"/>
        <v>3.5</v>
      </c>
      <c r="U456" s="101">
        <f t="shared" si="84"/>
        <v>0.5</v>
      </c>
      <c r="V456" s="3"/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112">
        <f t="shared" si="76"/>
        <v>0</v>
      </c>
      <c r="AE456" s="112">
        <f t="shared" si="76"/>
        <v>0</v>
      </c>
      <c r="AF456" s="112">
        <f t="shared" si="77"/>
        <v>7</v>
      </c>
      <c r="AG456" s="112">
        <f t="shared" si="78"/>
        <v>7</v>
      </c>
      <c r="AH456" s="356">
        <f t="shared" si="79"/>
        <v>4</v>
      </c>
      <c r="AI456" s="112">
        <f t="shared" si="79"/>
        <v>0</v>
      </c>
      <c r="AJ456" s="112">
        <f t="shared" si="79"/>
        <v>0</v>
      </c>
      <c r="AK456" s="3"/>
      <c r="AL456" s="117"/>
      <c r="AM456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образование13.02.13 Эксплуатация и обслуживание электрического и электромеханического оборудования (по отраслям)очнаяКОГПОАУ "Омутнинский политехнический техникум"</v>
      </c>
      <c r="AN456" s="4"/>
      <c r="AO456" s="3" t="b">
        <f t="shared" si="81"/>
        <v>0</v>
      </c>
    </row>
    <row r="457" spans="1:43" ht="45" customHeight="1" x14ac:dyDescent="0.25">
      <c r="A457" s="353">
        <f t="shared" si="74"/>
        <v>444</v>
      </c>
      <c r="B457" s="230" t="s">
        <v>10</v>
      </c>
      <c r="C457" s="230" t="s">
        <v>11</v>
      </c>
      <c r="D457" s="230" t="s">
        <v>752</v>
      </c>
      <c r="E457" s="230" t="s">
        <v>13</v>
      </c>
      <c r="F457" s="230" t="s">
        <v>124</v>
      </c>
      <c r="G457" s="244">
        <v>0</v>
      </c>
      <c r="H457" s="244">
        <v>0</v>
      </c>
      <c r="I457" s="312">
        <v>0</v>
      </c>
      <c r="J457" s="339">
        <v>4</v>
      </c>
      <c r="K457" s="340">
        <v>4</v>
      </c>
      <c r="L457" s="341">
        <v>0</v>
      </c>
      <c r="M457" s="243">
        <v>4</v>
      </c>
      <c r="N457" s="341">
        <v>0</v>
      </c>
      <c r="O457" s="250">
        <f t="shared" si="83"/>
        <v>2</v>
      </c>
      <c r="P457" s="250">
        <v>0</v>
      </c>
      <c r="Q457" s="250">
        <v>0</v>
      </c>
      <c r="R457" s="319" t="s">
        <v>728</v>
      </c>
      <c r="S457" s="116"/>
      <c r="T457" s="7">
        <f t="shared" si="73"/>
        <v>2</v>
      </c>
      <c r="U457" s="101">
        <f t="shared" si="84"/>
        <v>0</v>
      </c>
      <c r="V457" s="3"/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112">
        <f t="shared" si="76"/>
        <v>0</v>
      </c>
      <c r="AE457" s="112">
        <f t="shared" si="76"/>
        <v>0</v>
      </c>
      <c r="AF457" s="112">
        <f t="shared" si="77"/>
        <v>4</v>
      </c>
      <c r="AG457" s="112">
        <f t="shared" si="78"/>
        <v>4</v>
      </c>
      <c r="AH457" s="356">
        <f t="shared" si="79"/>
        <v>2</v>
      </c>
      <c r="AI457" s="112">
        <f t="shared" si="79"/>
        <v>0</v>
      </c>
      <c r="AJ457" s="112">
        <f t="shared" si="79"/>
        <v>0</v>
      </c>
      <c r="AK457" s="3"/>
      <c r="AL457" s="117"/>
      <c r="AM457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Среднее общее образование13.02.13 Эксплуатация и обслуживание электрического и электромеханического оборудования (по отраслям)заочнаяКОГПОАУ "Омутнинский политехнический техникум"</v>
      </c>
      <c r="AN457" s="4"/>
      <c r="AO457" s="3" t="b">
        <f t="shared" si="81"/>
        <v>0</v>
      </c>
    </row>
    <row r="458" spans="1:43" ht="45" customHeight="1" x14ac:dyDescent="0.25">
      <c r="A458" s="353">
        <f t="shared" si="74"/>
        <v>445</v>
      </c>
      <c r="B458" s="230" t="s">
        <v>10</v>
      </c>
      <c r="C458" s="230" t="s">
        <v>15</v>
      </c>
      <c r="D458" s="230" t="s">
        <v>731</v>
      </c>
      <c r="E458" s="230" t="s">
        <v>16</v>
      </c>
      <c r="F458" s="230" t="s">
        <v>124</v>
      </c>
      <c r="G458" s="244">
        <v>0</v>
      </c>
      <c r="H458" s="244">
        <v>0</v>
      </c>
      <c r="I458" s="312">
        <v>0</v>
      </c>
      <c r="J458" s="339">
        <v>5</v>
      </c>
      <c r="K458" s="340">
        <v>5</v>
      </c>
      <c r="L458" s="341">
        <v>0</v>
      </c>
      <c r="M458" s="243">
        <v>5</v>
      </c>
      <c r="N458" s="341">
        <v>0</v>
      </c>
      <c r="O458" s="250">
        <f t="shared" si="83"/>
        <v>3</v>
      </c>
      <c r="P458" s="250">
        <v>0</v>
      </c>
      <c r="Q458" s="250">
        <v>0</v>
      </c>
      <c r="R458" s="319" t="s">
        <v>728</v>
      </c>
      <c r="S458" s="116"/>
      <c r="T458" s="7">
        <f t="shared" si="73"/>
        <v>2.5</v>
      </c>
      <c r="U458" s="101">
        <f t="shared" si="84"/>
        <v>0.5</v>
      </c>
      <c r="V458" s="3"/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112">
        <f t="shared" si="76"/>
        <v>0</v>
      </c>
      <c r="AE458" s="112">
        <f t="shared" si="76"/>
        <v>0</v>
      </c>
      <c r="AF458" s="112">
        <f t="shared" si="77"/>
        <v>5</v>
      </c>
      <c r="AG458" s="112">
        <f t="shared" si="78"/>
        <v>5</v>
      </c>
      <c r="AH458" s="356">
        <f t="shared" si="79"/>
        <v>3</v>
      </c>
      <c r="AI458" s="112">
        <f t="shared" si="79"/>
        <v>0</v>
      </c>
      <c r="AJ458" s="112">
        <f t="shared" si="79"/>
        <v>0</v>
      </c>
      <c r="AK458" s="3"/>
      <c r="AL458" s="117"/>
      <c r="AM458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образование15.02.17 Монтаж, техническое обслуживание, эксплуатация и ремонт промышленного оборудования (по отраслям).очнаяКОГПОАУ "Омутнинский политехнический техникум"</v>
      </c>
      <c r="AN458" s="4"/>
      <c r="AO458" s="3" t="b">
        <f t="shared" si="81"/>
        <v>0</v>
      </c>
    </row>
    <row r="459" spans="1:43" ht="45" customHeight="1" x14ac:dyDescent="0.25">
      <c r="A459" s="353">
        <f t="shared" si="74"/>
        <v>446</v>
      </c>
      <c r="B459" s="230" t="s">
        <v>160</v>
      </c>
      <c r="C459" s="230" t="s">
        <v>15</v>
      </c>
      <c r="D459" s="230" t="s">
        <v>218</v>
      </c>
      <c r="E459" s="230" t="s">
        <v>16</v>
      </c>
      <c r="F459" s="230" t="s">
        <v>124</v>
      </c>
      <c r="G459" s="244">
        <v>0</v>
      </c>
      <c r="H459" s="244">
        <v>0</v>
      </c>
      <c r="I459" s="312">
        <v>0</v>
      </c>
      <c r="J459" s="339">
        <v>2</v>
      </c>
      <c r="K459" s="340">
        <v>2</v>
      </c>
      <c r="L459" s="341">
        <v>0</v>
      </c>
      <c r="M459" s="243">
        <v>2</v>
      </c>
      <c r="N459" s="341">
        <v>0</v>
      </c>
      <c r="O459" s="250">
        <f t="shared" si="83"/>
        <v>1</v>
      </c>
      <c r="P459" s="250">
        <v>0</v>
      </c>
      <c r="Q459" s="250">
        <v>0</v>
      </c>
      <c r="R459" s="319" t="s">
        <v>728</v>
      </c>
      <c r="S459" s="116"/>
      <c r="T459" s="7">
        <f t="shared" si="73"/>
        <v>1</v>
      </c>
      <c r="U459" s="101">
        <f t="shared" si="84"/>
        <v>0</v>
      </c>
      <c r="V459" s="3"/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112">
        <f t="shared" si="76"/>
        <v>0</v>
      </c>
      <c r="AE459" s="112">
        <f t="shared" si="76"/>
        <v>0</v>
      </c>
      <c r="AF459" s="112">
        <f t="shared" si="77"/>
        <v>2</v>
      </c>
      <c r="AG459" s="112">
        <f t="shared" si="78"/>
        <v>2</v>
      </c>
      <c r="AH459" s="356">
        <f t="shared" si="79"/>
        <v>1</v>
      </c>
      <c r="AI459" s="112">
        <f t="shared" si="79"/>
        <v>0</v>
      </c>
      <c r="AJ459" s="112">
        <f t="shared" si="79"/>
        <v>0</v>
      </c>
      <c r="AK459" s="3"/>
      <c r="AL459" s="117"/>
      <c r="AM459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образование35.01.27 Мастер сельскохозяйственного производстваочнаяКОГПОАУ "Омутнинский политехнический техникум"</v>
      </c>
      <c r="AN459" s="4"/>
      <c r="AO459" s="3" t="b">
        <f t="shared" si="81"/>
        <v>0</v>
      </c>
    </row>
    <row r="460" spans="1:43" ht="56.25" customHeight="1" x14ac:dyDescent="0.25">
      <c r="A460" s="353">
        <f t="shared" si="74"/>
        <v>447</v>
      </c>
      <c r="B460" s="230" t="s">
        <v>10</v>
      </c>
      <c r="C460" s="230" t="s">
        <v>15</v>
      </c>
      <c r="D460" s="230" t="s">
        <v>12</v>
      </c>
      <c r="E460" s="230" t="s">
        <v>16</v>
      </c>
      <c r="F460" s="230" t="s">
        <v>118</v>
      </c>
      <c r="G460" s="244">
        <v>0</v>
      </c>
      <c r="H460" s="244">
        <v>0</v>
      </c>
      <c r="I460" s="312">
        <v>0</v>
      </c>
      <c r="J460" s="339">
        <v>10</v>
      </c>
      <c r="K460" s="340">
        <v>10</v>
      </c>
      <c r="L460" s="341">
        <v>0</v>
      </c>
      <c r="M460" s="243">
        <v>10</v>
      </c>
      <c r="N460" s="341">
        <v>0</v>
      </c>
      <c r="O460" s="250">
        <f>ROUND((G460+H460+K460+M460)/4,0)</f>
        <v>5</v>
      </c>
      <c r="P460" s="250">
        <v>0</v>
      </c>
      <c r="Q460" s="250">
        <v>0</v>
      </c>
      <c r="R460" s="319" t="s">
        <v>728</v>
      </c>
      <c r="S460" s="116"/>
      <c r="T460" s="7">
        <f t="shared" si="73"/>
        <v>5</v>
      </c>
      <c r="U460" s="101">
        <f t="shared" si="84"/>
        <v>0</v>
      </c>
      <c r="V460" s="3"/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112">
        <f t="shared" si="76"/>
        <v>0</v>
      </c>
      <c r="AE460" s="112">
        <f t="shared" si="76"/>
        <v>0</v>
      </c>
      <c r="AF460" s="112">
        <f t="shared" si="77"/>
        <v>10</v>
      </c>
      <c r="AG460" s="112">
        <f t="shared" si="78"/>
        <v>10</v>
      </c>
      <c r="AH460" s="356">
        <f t="shared" si="79"/>
        <v>5</v>
      </c>
      <c r="AI460" s="112">
        <f t="shared" si="79"/>
        <v>0</v>
      </c>
      <c r="AJ460" s="112">
        <f t="shared" si="79"/>
        <v>0</v>
      </c>
      <c r="AK460" s="3"/>
      <c r="AL460" s="117"/>
      <c r="AM460" s="336" t="str">
        <f t="shared" si="80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образование08.02.08 Монтаж и эксплуатация оборудования и систем газоснабженияочнаяКОГПОАУ "Колледж промышленности и автомобильного сервиса"</v>
      </c>
      <c r="AN460" s="4"/>
      <c r="AO460" s="3" t="b">
        <f t="shared" si="81"/>
        <v>0</v>
      </c>
    </row>
    <row r="461" spans="1:43" ht="56.25" customHeight="1" x14ac:dyDescent="0.25">
      <c r="A461" s="353">
        <f t="shared" si="74"/>
        <v>448</v>
      </c>
      <c r="B461" s="230" t="s">
        <v>69</v>
      </c>
      <c r="C461" s="230" t="s">
        <v>15</v>
      </c>
      <c r="D461" s="230" t="s">
        <v>708</v>
      </c>
      <c r="E461" s="230" t="s">
        <v>16</v>
      </c>
      <c r="F461" s="230" t="s">
        <v>140</v>
      </c>
      <c r="G461" s="244">
        <v>0</v>
      </c>
      <c r="H461" s="244">
        <v>0</v>
      </c>
      <c r="I461" s="312">
        <v>0</v>
      </c>
      <c r="J461" s="339">
        <v>4</v>
      </c>
      <c r="K461" s="340">
        <v>4</v>
      </c>
      <c r="L461" s="341">
        <v>0</v>
      </c>
      <c r="M461" s="243">
        <v>4</v>
      </c>
      <c r="N461" s="341">
        <v>0</v>
      </c>
      <c r="O461" s="250">
        <f t="shared" si="83"/>
        <v>2</v>
      </c>
      <c r="P461" s="250">
        <v>0</v>
      </c>
      <c r="Q461" s="250">
        <v>0</v>
      </c>
      <c r="R461" s="319" t="s">
        <v>728</v>
      </c>
      <c r="S461" s="116"/>
      <c r="T461" s="7">
        <f t="shared" si="73"/>
        <v>2</v>
      </c>
      <c r="U461" s="101">
        <f t="shared" si="84"/>
        <v>0</v>
      </c>
      <c r="V461" s="3"/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112">
        <f t="shared" si="76"/>
        <v>0</v>
      </c>
      <c r="AE461" s="112">
        <f t="shared" si="76"/>
        <v>0</v>
      </c>
      <c r="AF461" s="112">
        <f t="shared" si="77"/>
        <v>4</v>
      </c>
      <c r="AG461" s="112">
        <f t="shared" si="78"/>
        <v>4</v>
      </c>
      <c r="AH461" s="356">
        <f t="shared" si="79"/>
        <v>2</v>
      </c>
      <c r="AI461" s="112">
        <f t="shared" si="79"/>
        <v>0</v>
      </c>
      <c r="AJ461" s="112">
        <f t="shared" si="79"/>
        <v>0</v>
      </c>
      <c r="AK461" s="3"/>
      <c r="AL461" s="117"/>
      <c r="AM461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образование35.01.25 Оператор-станочник деревообрабатывающего оборудованияочная КОГПОБУ "Кировский лесопромышленный колледж"</v>
      </c>
      <c r="AN461" s="4"/>
      <c r="AO461" s="3" t="b">
        <f t="shared" si="81"/>
        <v>0</v>
      </c>
    </row>
    <row r="462" spans="1:43" ht="56.25" customHeight="1" x14ac:dyDescent="0.25">
      <c r="A462" s="353">
        <f t="shared" si="74"/>
        <v>449</v>
      </c>
      <c r="B462" s="230" t="s">
        <v>69</v>
      </c>
      <c r="C462" s="230" t="s">
        <v>15</v>
      </c>
      <c r="D462" s="230" t="s">
        <v>732</v>
      </c>
      <c r="E462" s="230" t="s">
        <v>16</v>
      </c>
      <c r="F462" s="230" t="s">
        <v>140</v>
      </c>
      <c r="G462" s="244">
        <v>0</v>
      </c>
      <c r="H462" s="244">
        <v>0</v>
      </c>
      <c r="I462" s="312">
        <v>0</v>
      </c>
      <c r="J462" s="339">
        <v>4</v>
      </c>
      <c r="K462" s="340">
        <v>4</v>
      </c>
      <c r="L462" s="341">
        <v>0</v>
      </c>
      <c r="M462" s="243">
        <v>4</v>
      </c>
      <c r="N462" s="341">
        <v>0</v>
      </c>
      <c r="O462" s="250">
        <f t="shared" si="83"/>
        <v>2</v>
      </c>
      <c r="P462" s="250">
        <v>0</v>
      </c>
      <c r="Q462" s="250">
        <v>0</v>
      </c>
      <c r="R462" s="319" t="s">
        <v>728</v>
      </c>
      <c r="S462" s="116"/>
      <c r="T462" s="7">
        <f t="shared" ref="T462:T477" si="85">(G462+H462+K462+M462)/4</f>
        <v>2</v>
      </c>
      <c r="U462" s="101">
        <f t="shared" si="84"/>
        <v>0</v>
      </c>
      <c r="V462" s="3"/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112">
        <f t="shared" ref="AD462:AE477" si="86">G462-W462</f>
        <v>0</v>
      </c>
      <c r="AE462" s="112">
        <f t="shared" si="86"/>
        <v>0</v>
      </c>
      <c r="AF462" s="112">
        <f t="shared" si="77"/>
        <v>4</v>
      </c>
      <c r="AG462" s="112">
        <f t="shared" si="78"/>
        <v>4</v>
      </c>
      <c r="AH462" s="356">
        <f t="shared" ref="AH462:AJ477" si="87">O462-AA462</f>
        <v>2</v>
      </c>
      <c r="AI462" s="112">
        <f t="shared" si="87"/>
        <v>0</v>
      </c>
      <c r="AJ462" s="112">
        <f t="shared" si="87"/>
        <v>0</v>
      </c>
      <c r="AK462" s="3"/>
      <c r="AL462" s="117"/>
      <c r="AM462" s="336" t="str">
        <f t="shared" si="80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образование23.01.08 Слесарь по ремонту строительных машиночная КОГПОБУ "Кировский лесопромышленный колледж"</v>
      </c>
      <c r="AN462" s="4"/>
      <c r="AO462" s="3" t="b">
        <f t="shared" ref="AO462:AO468" si="88">AL478=AM462</f>
        <v>0</v>
      </c>
    </row>
    <row r="463" spans="1:43" ht="56.25" customHeight="1" x14ac:dyDescent="0.25">
      <c r="A463" s="353">
        <f t="shared" ref="A463:A477" si="89">ROW(A463)-13</f>
        <v>450</v>
      </c>
      <c r="B463" s="230" t="s">
        <v>69</v>
      </c>
      <c r="C463" s="230" t="s">
        <v>15</v>
      </c>
      <c r="D463" s="230" t="s">
        <v>733</v>
      </c>
      <c r="E463" s="230" t="s">
        <v>16</v>
      </c>
      <c r="F463" s="230" t="s">
        <v>122</v>
      </c>
      <c r="G463" s="244">
        <v>0</v>
      </c>
      <c r="H463" s="244">
        <v>0</v>
      </c>
      <c r="I463" s="312">
        <v>0</v>
      </c>
      <c r="J463" s="339">
        <v>17</v>
      </c>
      <c r="K463" s="340">
        <v>17</v>
      </c>
      <c r="L463" s="341">
        <v>0</v>
      </c>
      <c r="M463" s="243">
        <v>17</v>
      </c>
      <c r="N463" s="341">
        <v>0</v>
      </c>
      <c r="O463" s="250">
        <f t="shared" si="83"/>
        <v>9</v>
      </c>
      <c r="P463" s="250">
        <v>0</v>
      </c>
      <c r="Q463" s="250">
        <v>0</v>
      </c>
      <c r="R463" s="319" t="s">
        <v>728</v>
      </c>
      <c r="S463" s="116"/>
      <c r="T463" s="7">
        <f t="shared" si="85"/>
        <v>8.5</v>
      </c>
      <c r="U463" s="101">
        <f t="shared" si="84"/>
        <v>0.5</v>
      </c>
      <c r="V463" s="3"/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112">
        <f t="shared" si="86"/>
        <v>0</v>
      </c>
      <c r="AE463" s="112">
        <f t="shared" si="86"/>
        <v>0</v>
      </c>
      <c r="AF463" s="112">
        <f t="shared" ref="AF463:AF477" si="90">K463-Y463</f>
        <v>17</v>
      </c>
      <c r="AG463" s="112">
        <f t="shared" ref="AG463:AG477" si="91">M463-Z463</f>
        <v>17</v>
      </c>
      <c r="AH463" s="356">
        <f t="shared" si="87"/>
        <v>9</v>
      </c>
      <c r="AI463" s="112">
        <f t="shared" si="87"/>
        <v>0</v>
      </c>
      <c r="AJ463" s="112">
        <f t="shared" si="87"/>
        <v>0</v>
      </c>
      <c r="AK463" s="3"/>
      <c r="AL463" s="117"/>
      <c r="AM463" s="336" t="str">
        <f t="shared" ref="AM463:AM479" si="92">CONCATENATE(B463,C463,D463,E463,F463)</f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образование23.01.09 Помощник машиниста (по видам подвижного состава железнодорожного транспорта)очнаяКОГПОАУ "Вятский железнодорожный техникум"</v>
      </c>
      <c r="AN463" s="4"/>
      <c r="AO463" s="3" t="b">
        <f t="shared" si="88"/>
        <v>0</v>
      </c>
    </row>
    <row r="464" spans="1:43" ht="56.25" customHeight="1" x14ac:dyDescent="0.25">
      <c r="A464" s="353">
        <f t="shared" si="89"/>
        <v>451</v>
      </c>
      <c r="B464" s="230" t="s">
        <v>69</v>
      </c>
      <c r="C464" s="230" t="s">
        <v>15</v>
      </c>
      <c r="D464" s="230" t="s">
        <v>734</v>
      </c>
      <c r="E464" s="230" t="s">
        <v>16</v>
      </c>
      <c r="F464" s="230" t="s">
        <v>121</v>
      </c>
      <c r="G464" s="244">
        <v>0</v>
      </c>
      <c r="H464" s="244">
        <v>0</v>
      </c>
      <c r="I464" s="312">
        <v>0</v>
      </c>
      <c r="J464" s="339">
        <v>13</v>
      </c>
      <c r="K464" s="340">
        <v>13</v>
      </c>
      <c r="L464" s="341">
        <v>0</v>
      </c>
      <c r="M464" s="243">
        <v>13</v>
      </c>
      <c r="N464" s="341">
        <v>0</v>
      </c>
      <c r="O464" s="250">
        <f t="shared" si="83"/>
        <v>7</v>
      </c>
      <c r="P464" s="250">
        <v>0</v>
      </c>
      <c r="Q464" s="250">
        <v>0</v>
      </c>
      <c r="R464" s="319" t="s">
        <v>728</v>
      </c>
      <c r="S464" s="116"/>
      <c r="T464" s="7">
        <f t="shared" si="85"/>
        <v>6.5</v>
      </c>
      <c r="U464" s="101">
        <f t="shared" si="84"/>
        <v>0.5</v>
      </c>
      <c r="V464" s="3"/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0</v>
      </c>
      <c r="AC464" s="7">
        <v>0</v>
      </c>
      <c r="AD464" s="112">
        <f t="shared" si="86"/>
        <v>0</v>
      </c>
      <c r="AE464" s="112">
        <f t="shared" si="86"/>
        <v>0</v>
      </c>
      <c r="AF464" s="112">
        <f t="shared" si="90"/>
        <v>13</v>
      </c>
      <c r="AG464" s="112">
        <f t="shared" si="91"/>
        <v>13</v>
      </c>
      <c r="AH464" s="356">
        <f t="shared" si="87"/>
        <v>7</v>
      </c>
      <c r="AI464" s="112">
        <f t="shared" si="87"/>
        <v>0</v>
      </c>
      <c r="AJ464" s="112">
        <f t="shared" si="87"/>
        <v>0</v>
      </c>
      <c r="AK464" s="3"/>
      <c r="AL464" s="117"/>
      <c r="AM464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образование15.01.38 Оператор-наладчик металлообрабатывающих станковочнаяКОГПОБУ "Вятский автомобильно-промышленный колледж"</v>
      </c>
      <c r="AN464" s="4"/>
      <c r="AO464" s="3" t="b">
        <f t="shared" si="88"/>
        <v>0</v>
      </c>
    </row>
    <row r="465" spans="1:41" ht="56.25" customHeight="1" x14ac:dyDescent="0.25">
      <c r="A465" s="353">
        <f t="shared" si="89"/>
        <v>452</v>
      </c>
      <c r="B465" s="230" t="s">
        <v>10</v>
      </c>
      <c r="C465" s="230" t="s">
        <v>15</v>
      </c>
      <c r="D465" s="230" t="s">
        <v>752</v>
      </c>
      <c r="E465" s="230" t="s">
        <v>16</v>
      </c>
      <c r="F465" s="230" t="s">
        <v>126</v>
      </c>
      <c r="G465" s="244">
        <v>0</v>
      </c>
      <c r="H465" s="244">
        <v>0</v>
      </c>
      <c r="I465" s="312">
        <v>0</v>
      </c>
      <c r="J465" s="339">
        <v>8</v>
      </c>
      <c r="K465" s="340">
        <v>8</v>
      </c>
      <c r="L465" s="341">
        <v>0</v>
      </c>
      <c r="M465" s="243">
        <v>8</v>
      </c>
      <c r="N465" s="341">
        <v>0</v>
      </c>
      <c r="O465" s="250">
        <f t="shared" si="83"/>
        <v>4</v>
      </c>
      <c r="P465" s="250">
        <v>0</v>
      </c>
      <c r="Q465" s="250">
        <v>0</v>
      </c>
      <c r="R465" s="319" t="s">
        <v>728</v>
      </c>
      <c r="S465" s="116"/>
      <c r="T465" s="7">
        <f t="shared" si="85"/>
        <v>4</v>
      </c>
      <c r="U465" s="101">
        <f t="shared" si="84"/>
        <v>0</v>
      </c>
      <c r="V465" s="3"/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112">
        <f t="shared" si="86"/>
        <v>0</v>
      </c>
      <c r="AE465" s="112">
        <f t="shared" si="86"/>
        <v>0</v>
      </c>
      <c r="AF465" s="112">
        <f t="shared" si="90"/>
        <v>8</v>
      </c>
      <c r="AG465" s="112">
        <f t="shared" si="91"/>
        <v>8</v>
      </c>
      <c r="AH465" s="356">
        <f t="shared" si="87"/>
        <v>4</v>
      </c>
      <c r="AI465" s="112">
        <f t="shared" si="87"/>
        <v>0</v>
      </c>
      <c r="AJ465" s="112">
        <f t="shared" si="87"/>
        <v>0</v>
      </c>
      <c r="AK465" s="3"/>
      <c r="AL465" s="117"/>
      <c r="AM465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образование13.02.13 Эксплуатация и обслуживание электрического и электромеханического оборудования (по отраслям)очнаяКОГПОАУ "Вятский электромашиностроительный техникум"</v>
      </c>
      <c r="AN465" s="4"/>
      <c r="AO465" s="3" t="b">
        <f t="shared" si="88"/>
        <v>0</v>
      </c>
    </row>
    <row r="466" spans="1:41" ht="56.25" customHeight="1" x14ac:dyDescent="0.25">
      <c r="A466" s="353">
        <f t="shared" si="89"/>
        <v>453</v>
      </c>
      <c r="B466" s="230" t="s">
        <v>10</v>
      </c>
      <c r="C466" s="230" t="s">
        <v>15</v>
      </c>
      <c r="D466" s="230" t="s">
        <v>735</v>
      </c>
      <c r="E466" s="230" t="s">
        <v>16</v>
      </c>
      <c r="F466" s="230" t="s">
        <v>126</v>
      </c>
      <c r="G466" s="244">
        <v>0</v>
      </c>
      <c r="H466" s="244">
        <v>0</v>
      </c>
      <c r="I466" s="312">
        <v>0</v>
      </c>
      <c r="J466" s="339">
        <v>8</v>
      </c>
      <c r="K466" s="340">
        <v>8</v>
      </c>
      <c r="L466" s="341">
        <v>0</v>
      </c>
      <c r="M466" s="243">
        <v>8</v>
      </c>
      <c r="N466" s="341">
        <v>0</v>
      </c>
      <c r="O466" s="250">
        <f t="shared" si="83"/>
        <v>4</v>
      </c>
      <c r="P466" s="250">
        <v>0</v>
      </c>
      <c r="Q466" s="250">
        <v>0</v>
      </c>
      <c r="R466" s="319" t="s">
        <v>728</v>
      </c>
      <c r="S466" s="116"/>
      <c r="T466" s="7">
        <f t="shared" si="85"/>
        <v>4</v>
      </c>
      <c r="U466" s="101">
        <f t="shared" si="84"/>
        <v>0</v>
      </c>
      <c r="V466" s="3"/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112">
        <f t="shared" si="86"/>
        <v>0</v>
      </c>
      <c r="AE466" s="112">
        <f t="shared" si="86"/>
        <v>0</v>
      </c>
      <c r="AF466" s="112">
        <f t="shared" si="90"/>
        <v>8</v>
      </c>
      <c r="AG466" s="112">
        <f t="shared" si="91"/>
        <v>8</v>
      </c>
      <c r="AH466" s="356">
        <f t="shared" si="87"/>
        <v>4</v>
      </c>
      <c r="AI466" s="112">
        <f t="shared" si="87"/>
        <v>0</v>
      </c>
      <c r="AJ466" s="112">
        <f t="shared" si="87"/>
        <v>0</v>
      </c>
      <c r="AK466" s="3"/>
      <c r="AL466" s="117"/>
      <c r="AM466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образование15.02.09 Сварочное производствоочнаяКОГПОАУ "Вятский электромашиностроительный техникум"</v>
      </c>
      <c r="AN466" s="4"/>
      <c r="AO466" s="3" t="b">
        <f t="shared" si="88"/>
        <v>0</v>
      </c>
    </row>
    <row r="467" spans="1:41" ht="56.25" customHeight="1" x14ac:dyDescent="0.25">
      <c r="A467" s="353">
        <f t="shared" si="89"/>
        <v>454</v>
      </c>
      <c r="B467" s="230" t="s">
        <v>10</v>
      </c>
      <c r="C467" s="230" t="s">
        <v>15</v>
      </c>
      <c r="D467" s="230" t="s">
        <v>736</v>
      </c>
      <c r="E467" s="230" t="s">
        <v>16</v>
      </c>
      <c r="F467" s="230" t="s">
        <v>126</v>
      </c>
      <c r="G467" s="244">
        <v>0</v>
      </c>
      <c r="H467" s="244">
        <v>0</v>
      </c>
      <c r="I467" s="312">
        <v>0</v>
      </c>
      <c r="J467" s="339">
        <v>8</v>
      </c>
      <c r="K467" s="340">
        <v>8</v>
      </c>
      <c r="L467" s="341">
        <v>0</v>
      </c>
      <c r="M467" s="243">
        <v>8</v>
      </c>
      <c r="N467" s="341">
        <v>0</v>
      </c>
      <c r="O467" s="250">
        <f t="shared" ref="O467:O477" si="93">ROUND((G467+H467+K467+M467)/4,0)</f>
        <v>4</v>
      </c>
      <c r="P467" s="250">
        <v>0</v>
      </c>
      <c r="Q467" s="250">
        <v>0</v>
      </c>
      <c r="R467" s="319" t="s">
        <v>728</v>
      </c>
      <c r="S467" s="116"/>
      <c r="T467" s="7">
        <f t="shared" si="85"/>
        <v>4</v>
      </c>
      <c r="U467" s="101">
        <f t="shared" si="84"/>
        <v>0</v>
      </c>
      <c r="V467" s="3"/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112">
        <f t="shared" si="86"/>
        <v>0</v>
      </c>
      <c r="AE467" s="112">
        <f t="shared" si="86"/>
        <v>0</v>
      </c>
      <c r="AF467" s="112">
        <f t="shared" si="90"/>
        <v>8</v>
      </c>
      <c r="AG467" s="112">
        <f t="shared" si="91"/>
        <v>8</v>
      </c>
      <c r="AH467" s="356">
        <f t="shared" si="87"/>
        <v>4</v>
      </c>
      <c r="AI467" s="112">
        <f t="shared" si="87"/>
        <v>0</v>
      </c>
      <c r="AJ467" s="112">
        <f t="shared" si="87"/>
        <v>0</v>
      </c>
      <c r="AK467" s="3"/>
      <c r="AL467" s="117"/>
      <c r="AM467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образование27.02.06 Метрологический контроль средств измеренийочнаяКОГПОАУ "Вятский электромашиностроительный техникум"</v>
      </c>
      <c r="AN467" s="4"/>
      <c r="AO467" s="3" t="b">
        <f t="shared" si="88"/>
        <v>0</v>
      </c>
    </row>
    <row r="468" spans="1:41" ht="56.25" customHeight="1" x14ac:dyDescent="0.25">
      <c r="A468" s="353">
        <f t="shared" si="89"/>
        <v>455</v>
      </c>
      <c r="B468" s="230" t="s">
        <v>69</v>
      </c>
      <c r="C468" s="230" t="s">
        <v>15</v>
      </c>
      <c r="D468" s="230" t="s">
        <v>734</v>
      </c>
      <c r="E468" s="230" t="s">
        <v>16</v>
      </c>
      <c r="F468" s="230" t="s">
        <v>126</v>
      </c>
      <c r="G468" s="244">
        <v>0</v>
      </c>
      <c r="H468" s="244">
        <v>0</v>
      </c>
      <c r="I468" s="312">
        <v>0</v>
      </c>
      <c r="J468" s="339">
        <v>25</v>
      </c>
      <c r="K468" s="340">
        <v>25</v>
      </c>
      <c r="L468" s="341">
        <v>0</v>
      </c>
      <c r="M468" s="243">
        <v>25</v>
      </c>
      <c r="N468" s="341">
        <v>0</v>
      </c>
      <c r="O468" s="250">
        <f t="shared" si="93"/>
        <v>13</v>
      </c>
      <c r="P468" s="250">
        <v>0</v>
      </c>
      <c r="Q468" s="250">
        <v>0</v>
      </c>
      <c r="R468" s="319" t="s">
        <v>728</v>
      </c>
      <c r="S468" s="116"/>
      <c r="T468" s="7">
        <f t="shared" si="85"/>
        <v>12.5</v>
      </c>
      <c r="U468" s="101">
        <f t="shared" si="84"/>
        <v>0.5</v>
      </c>
      <c r="V468" s="3"/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112">
        <f t="shared" si="86"/>
        <v>0</v>
      </c>
      <c r="AE468" s="112">
        <f t="shared" si="86"/>
        <v>0</v>
      </c>
      <c r="AF468" s="112">
        <f t="shared" si="90"/>
        <v>25</v>
      </c>
      <c r="AG468" s="112">
        <f t="shared" si="91"/>
        <v>25</v>
      </c>
      <c r="AH468" s="356">
        <f t="shared" si="87"/>
        <v>13</v>
      </c>
      <c r="AI468" s="112">
        <f t="shared" si="87"/>
        <v>0</v>
      </c>
      <c r="AJ468" s="112">
        <f t="shared" si="87"/>
        <v>0</v>
      </c>
      <c r="AK468" s="3"/>
      <c r="AL468" s="117"/>
      <c r="AM468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образование15.01.38 Оператор-наладчик металлообрабатывающих станковочнаяКОГПОАУ "Вятский электромашиностроительный техникум"</v>
      </c>
      <c r="AN468" s="4"/>
      <c r="AO468" s="3" t="b">
        <f t="shared" si="88"/>
        <v>0</v>
      </c>
    </row>
    <row r="469" spans="1:41" ht="56.25" customHeight="1" x14ac:dyDescent="0.25">
      <c r="A469" s="353">
        <f t="shared" si="89"/>
        <v>456</v>
      </c>
      <c r="B469" s="230" t="s">
        <v>160</v>
      </c>
      <c r="C469" s="230" t="s">
        <v>15</v>
      </c>
      <c r="D469" s="230" t="s">
        <v>100</v>
      </c>
      <c r="E469" s="230" t="s">
        <v>16</v>
      </c>
      <c r="F469" s="230" t="s">
        <v>152</v>
      </c>
      <c r="G469" s="244">
        <v>0</v>
      </c>
      <c r="H469" s="244">
        <v>0</v>
      </c>
      <c r="I469" s="312">
        <v>0</v>
      </c>
      <c r="J469" s="339">
        <v>8</v>
      </c>
      <c r="K469" s="340">
        <v>8</v>
      </c>
      <c r="L469" s="341">
        <v>0</v>
      </c>
      <c r="M469" s="243">
        <v>8</v>
      </c>
      <c r="N469" s="341">
        <v>0</v>
      </c>
      <c r="O469" s="250">
        <f t="shared" si="93"/>
        <v>4</v>
      </c>
      <c r="P469" s="250">
        <v>0</v>
      </c>
      <c r="Q469" s="250">
        <v>0</v>
      </c>
      <c r="R469" s="319" t="s">
        <v>728</v>
      </c>
      <c r="S469" s="116"/>
      <c r="T469" s="7">
        <f t="shared" si="85"/>
        <v>4</v>
      </c>
      <c r="U469" s="101">
        <f t="shared" si="84"/>
        <v>0</v>
      </c>
      <c r="V469" s="3"/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0</v>
      </c>
      <c r="AC469" s="7">
        <v>0</v>
      </c>
      <c r="AD469" s="112">
        <f t="shared" si="86"/>
        <v>0</v>
      </c>
      <c r="AE469" s="112">
        <f t="shared" si="86"/>
        <v>0</v>
      </c>
      <c r="AF469" s="112">
        <f t="shared" si="90"/>
        <v>8</v>
      </c>
      <c r="AG469" s="112">
        <f t="shared" si="91"/>
        <v>8</v>
      </c>
      <c r="AH469" s="356">
        <f t="shared" si="87"/>
        <v>4</v>
      </c>
      <c r="AI469" s="112">
        <f t="shared" si="87"/>
        <v>0</v>
      </c>
      <c r="AJ469" s="112">
        <f t="shared" si="87"/>
        <v>0</v>
      </c>
      <c r="AK469" s="3"/>
      <c r="AL469" s="117"/>
      <c r="AM469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образование43.01.09 Повар, кондитерочнаяКОГПОАУ "Техникум промышленности и народных промыслов"</v>
      </c>
      <c r="AN469" s="4"/>
      <c r="AO469" s="3"/>
    </row>
    <row r="470" spans="1:41" ht="56.25" customHeight="1" x14ac:dyDescent="0.25">
      <c r="A470" s="353">
        <f t="shared" si="89"/>
        <v>457</v>
      </c>
      <c r="B470" s="230" t="s">
        <v>161</v>
      </c>
      <c r="C470" s="230" t="s">
        <v>15</v>
      </c>
      <c r="D470" s="230" t="s">
        <v>752</v>
      </c>
      <c r="E470" s="230" t="s">
        <v>16</v>
      </c>
      <c r="F470" s="230" t="s">
        <v>123</v>
      </c>
      <c r="G470" s="244">
        <v>0</v>
      </c>
      <c r="H470" s="244">
        <v>0</v>
      </c>
      <c r="I470" s="312">
        <v>0</v>
      </c>
      <c r="J470" s="339">
        <v>18</v>
      </c>
      <c r="K470" s="340">
        <v>18</v>
      </c>
      <c r="L470" s="341">
        <v>0</v>
      </c>
      <c r="M470" s="243">
        <v>18</v>
      </c>
      <c r="N470" s="341">
        <v>0</v>
      </c>
      <c r="O470" s="250">
        <f t="shared" si="93"/>
        <v>9</v>
      </c>
      <c r="P470" s="250">
        <v>0</v>
      </c>
      <c r="Q470" s="250">
        <v>0</v>
      </c>
      <c r="R470" s="319" t="s">
        <v>728</v>
      </c>
      <c r="S470" s="116"/>
      <c r="T470" s="7">
        <f t="shared" si="85"/>
        <v>9</v>
      </c>
      <c r="U470" s="101">
        <f t="shared" si="84"/>
        <v>0</v>
      </c>
      <c r="V470" s="3"/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112">
        <f t="shared" si="86"/>
        <v>0</v>
      </c>
      <c r="AE470" s="112">
        <f t="shared" si="86"/>
        <v>0</v>
      </c>
      <c r="AF470" s="112">
        <f t="shared" si="90"/>
        <v>18</v>
      </c>
      <c r="AG470" s="112">
        <f t="shared" si="91"/>
        <v>18</v>
      </c>
      <c r="AH470" s="356">
        <f t="shared" si="87"/>
        <v>9</v>
      </c>
      <c r="AI470" s="112">
        <f t="shared" si="87"/>
        <v>0</v>
      </c>
      <c r="AJ470" s="112">
        <f t="shared" si="87"/>
        <v>0</v>
      </c>
      <c r="AK470" s="3"/>
      <c r="AL470" s="117"/>
      <c r="AM470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звенаОсновное общее образование13.02.13 Эксплуатация и обслуживание электрического и электромеханического оборудования (по отраслям)очнаяКОГПОБУ "Кировский авиационный техникум"</v>
      </c>
      <c r="AN470" s="4"/>
      <c r="AO470" s="3"/>
    </row>
    <row r="471" spans="1:41" ht="56.25" customHeight="1" x14ac:dyDescent="0.25">
      <c r="A471" s="353">
        <f t="shared" si="89"/>
        <v>458</v>
      </c>
      <c r="B471" s="230" t="s">
        <v>161</v>
      </c>
      <c r="C471" s="230" t="s">
        <v>15</v>
      </c>
      <c r="D471" s="230" t="s">
        <v>731</v>
      </c>
      <c r="E471" s="230" t="s">
        <v>16</v>
      </c>
      <c r="F471" s="230" t="s">
        <v>123</v>
      </c>
      <c r="G471" s="244">
        <v>0</v>
      </c>
      <c r="H471" s="244">
        <v>0</v>
      </c>
      <c r="I471" s="312">
        <v>0</v>
      </c>
      <c r="J471" s="339">
        <v>9</v>
      </c>
      <c r="K471" s="340">
        <v>9</v>
      </c>
      <c r="L471" s="341">
        <v>0</v>
      </c>
      <c r="M471" s="243">
        <v>9</v>
      </c>
      <c r="N471" s="341">
        <v>0</v>
      </c>
      <c r="O471" s="250">
        <f t="shared" si="93"/>
        <v>5</v>
      </c>
      <c r="P471" s="250">
        <v>0</v>
      </c>
      <c r="Q471" s="250">
        <v>0</v>
      </c>
      <c r="R471" s="319" t="s">
        <v>728</v>
      </c>
      <c r="S471" s="116"/>
      <c r="T471" s="7">
        <f t="shared" si="85"/>
        <v>4.5</v>
      </c>
      <c r="U471" s="101">
        <f t="shared" si="84"/>
        <v>0.5</v>
      </c>
      <c r="V471" s="3"/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112">
        <f t="shared" si="86"/>
        <v>0</v>
      </c>
      <c r="AE471" s="112">
        <f t="shared" si="86"/>
        <v>0</v>
      </c>
      <c r="AF471" s="112">
        <f t="shared" si="90"/>
        <v>9</v>
      </c>
      <c r="AG471" s="112">
        <f t="shared" si="91"/>
        <v>9</v>
      </c>
      <c r="AH471" s="356">
        <f t="shared" si="87"/>
        <v>5</v>
      </c>
      <c r="AI471" s="112">
        <f t="shared" si="87"/>
        <v>0</v>
      </c>
      <c r="AJ471" s="112">
        <f t="shared" si="87"/>
        <v>0</v>
      </c>
      <c r="AK471" s="3"/>
      <c r="AL471" s="117"/>
      <c r="AM471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звенаОсновное общее образование15.02.17 Монтаж, техническое обслуживание, эксплуатация и ремонт промышленного оборудования (по отраслям).очнаяКОГПОБУ "Кировский авиационный техникум"</v>
      </c>
      <c r="AN471" s="4"/>
      <c r="AO471" s="3"/>
    </row>
    <row r="472" spans="1:41" ht="56.25" customHeight="1" x14ac:dyDescent="0.25">
      <c r="A472" s="353">
        <f t="shared" si="89"/>
        <v>459</v>
      </c>
      <c r="B472" s="230" t="s">
        <v>160</v>
      </c>
      <c r="C472" s="230" t="s">
        <v>15</v>
      </c>
      <c r="D472" s="230" t="s">
        <v>734</v>
      </c>
      <c r="E472" s="230" t="s">
        <v>16</v>
      </c>
      <c r="F472" s="230" t="s">
        <v>123</v>
      </c>
      <c r="G472" s="244">
        <v>0</v>
      </c>
      <c r="H472" s="244">
        <v>0</v>
      </c>
      <c r="I472" s="312">
        <v>0</v>
      </c>
      <c r="J472" s="339">
        <v>9</v>
      </c>
      <c r="K472" s="340">
        <v>9</v>
      </c>
      <c r="L472" s="341">
        <v>0</v>
      </c>
      <c r="M472" s="243">
        <v>9</v>
      </c>
      <c r="N472" s="341">
        <v>0</v>
      </c>
      <c r="O472" s="250">
        <f t="shared" si="93"/>
        <v>5</v>
      </c>
      <c r="P472" s="250">
        <v>0</v>
      </c>
      <c r="Q472" s="250">
        <v>0</v>
      </c>
      <c r="R472" s="319" t="s">
        <v>728</v>
      </c>
      <c r="S472" s="116"/>
      <c r="T472" s="7">
        <f t="shared" si="85"/>
        <v>4.5</v>
      </c>
      <c r="U472" s="101">
        <f t="shared" si="84"/>
        <v>0.5</v>
      </c>
      <c r="V472" s="3"/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112">
        <f t="shared" si="86"/>
        <v>0</v>
      </c>
      <c r="AE472" s="112">
        <f t="shared" si="86"/>
        <v>0</v>
      </c>
      <c r="AF472" s="112">
        <f t="shared" si="90"/>
        <v>9</v>
      </c>
      <c r="AG472" s="112">
        <f t="shared" si="91"/>
        <v>9</v>
      </c>
      <c r="AH472" s="356">
        <f t="shared" si="87"/>
        <v>5</v>
      </c>
      <c r="AI472" s="112">
        <f t="shared" si="87"/>
        <v>0</v>
      </c>
      <c r="AJ472" s="112">
        <f t="shared" si="87"/>
        <v>0</v>
      </c>
      <c r="AK472" s="3"/>
      <c r="AL472" s="117"/>
      <c r="AM472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служащихОсновное общее образование15.01.38 Оператор-наладчик металлообрабатывающих станковочнаяКОГПОБУ "Кировский авиационный техникум"</v>
      </c>
      <c r="AN472" s="4"/>
      <c r="AO472" s="3"/>
    </row>
    <row r="473" spans="1:41" ht="56.25" customHeight="1" x14ac:dyDescent="0.25">
      <c r="A473" s="353">
        <f t="shared" si="89"/>
        <v>460</v>
      </c>
      <c r="B473" s="230" t="s">
        <v>10</v>
      </c>
      <c r="C473" s="230" t="s">
        <v>15</v>
      </c>
      <c r="D473" s="230" t="s">
        <v>752</v>
      </c>
      <c r="E473" s="230" t="s">
        <v>16</v>
      </c>
      <c r="F473" s="230" t="s">
        <v>125</v>
      </c>
      <c r="G473" s="244">
        <v>0</v>
      </c>
      <c r="H473" s="244">
        <v>0</v>
      </c>
      <c r="I473" s="312">
        <v>0</v>
      </c>
      <c r="J473" s="339">
        <v>8</v>
      </c>
      <c r="K473" s="340">
        <v>8</v>
      </c>
      <c r="L473" s="341">
        <v>0</v>
      </c>
      <c r="M473" s="243">
        <v>8</v>
      </c>
      <c r="N473" s="341">
        <v>0</v>
      </c>
      <c r="O473" s="250">
        <f t="shared" si="93"/>
        <v>4</v>
      </c>
      <c r="P473" s="250">
        <v>0</v>
      </c>
      <c r="Q473" s="250">
        <v>0</v>
      </c>
      <c r="R473" s="319" t="s">
        <v>728</v>
      </c>
      <c r="S473" s="116"/>
      <c r="T473" s="7">
        <f t="shared" si="85"/>
        <v>4</v>
      </c>
      <c r="U473" s="101">
        <f t="shared" si="84"/>
        <v>0</v>
      </c>
      <c r="V473" s="3"/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112">
        <f t="shared" si="86"/>
        <v>0</v>
      </c>
      <c r="AE473" s="112">
        <f t="shared" si="86"/>
        <v>0</v>
      </c>
      <c r="AF473" s="112">
        <f t="shared" si="90"/>
        <v>8</v>
      </c>
      <c r="AG473" s="112">
        <f t="shared" si="91"/>
        <v>8</v>
      </c>
      <c r="AH473" s="356">
        <f t="shared" si="87"/>
        <v>4</v>
      </c>
      <c r="AI473" s="112">
        <f t="shared" si="87"/>
        <v>0</v>
      </c>
      <c r="AJ473" s="112">
        <f t="shared" si="87"/>
        <v>0</v>
      </c>
      <c r="AK473" s="3"/>
      <c r="AL473" s="117"/>
      <c r="AM473" s="336" t="str">
        <f t="shared" si="92"/>
        <v>Реализация образовательных программ среднего профессионального образования - программ подготовки специалистов среднего звена Основное общее образование13.02.13 Эксплуатация и обслуживание электрического и электромеханического оборудования (по отраслям)очнаяКОГПОБУ "Вятско-Полянский механический техникум"</v>
      </c>
      <c r="AN473" s="4"/>
      <c r="AO473" s="3"/>
    </row>
    <row r="474" spans="1:41" ht="56.25" customHeight="1" x14ac:dyDescent="0.25">
      <c r="A474" s="353">
        <f t="shared" si="89"/>
        <v>461</v>
      </c>
      <c r="B474" s="230" t="s">
        <v>69</v>
      </c>
      <c r="C474" s="230" t="s">
        <v>15</v>
      </c>
      <c r="D474" s="230" t="s">
        <v>737</v>
      </c>
      <c r="E474" s="230" t="s">
        <v>16</v>
      </c>
      <c r="F474" s="230" t="s">
        <v>125</v>
      </c>
      <c r="G474" s="244">
        <v>0</v>
      </c>
      <c r="H474" s="244">
        <v>0</v>
      </c>
      <c r="I474" s="312">
        <v>0</v>
      </c>
      <c r="J474" s="339">
        <v>14</v>
      </c>
      <c r="K474" s="340">
        <v>14</v>
      </c>
      <c r="L474" s="341">
        <v>0</v>
      </c>
      <c r="M474" s="243">
        <v>14</v>
      </c>
      <c r="N474" s="341">
        <v>0</v>
      </c>
      <c r="O474" s="250">
        <f t="shared" si="93"/>
        <v>7</v>
      </c>
      <c r="P474" s="250">
        <v>0</v>
      </c>
      <c r="Q474" s="250">
        <v>0</v>
      </c>
      <c r="R474" s="319" t="s">
        <v>728</v>
      </c>
      <c r="S474" s="116"/>
      <c r="T474" s="7">
        <f t="shared" si="85"/>
        <v>7</v>
      </c>
      <c r="U474" s="101">
        <f t="shared" si="84"/>
        <v>0</v>
      </c>
      <c r="V474" s="3"/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0</v>
      </c>
      <c r="AD474" s="112">
        <f t="shared" si="86"/>
        <v>0</v>
      </c>
      <c r="AE474" s="112">
        <f t="shared" si="86"/>
        <v>0</v>
      </c>
      <c r="AF474" s="112">
        <f t="shared" si="90"/>
        <v>14</v>
      </c>
      <c r="AG474" s="112">
        <f t="shared" si="91"/>
        <v>14</v>
      </c>
      <c r="AH474" s="356">
        <f t="shared" si="87"/>
        <v>7</v>
      </c>
      <c r="AI474" s="112">
        <f t="shared" si="87"/>
        <v>0</v>
      </c>
      <c r="AJ474" s="112">
        <f t="shared" si="87"/>
        <v>0</v>
      </c>
      <c r="AK474" s="3"/>
      <c r="AL474" s="117"/>
      <c r="AM474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образование15.01.38 Оператор-наладчик металлообрабатывающих станков очнаяКОГПОБУ "Вятско-Полянский механический техникум"</v>
      </c>
      <c r="AN474" s="4"/>
      <c r="AO474" s="3"/>
    </row>
    <row r="475" spans="1:41" ht="56.25" customHeight="1" x14ac:dyDescent="0.25">
      <c r="A475" s="353">
        <f t="shared" si="89"/>
        <v>462</v>
      </c>
      <c r="B475" s="230" t="s">
        <v>69</v>
      </c>
      <c r="C475" s="230" t="s">
        <v>11</v>
      </c>
      <c r="D475" s="230" t="s">
        <v>738</v>
      </c>
      <c r="E475" s="230" t="s">
        <v>16</v>
      </c>
      <c r="F475" s="230" t="s">
        <v>134</v>
      </c>
      <c r="G475" s="244">
        <v>0</v>
      </c>
      <c r="H475" s="244">
        <v>0</v>
      </c>
      <c r="I475" s="312">
        <v>0</v>
      </c>
      <c r="J475" s="339">
        <v>4</v>
      </c>
      <c r="K475" s="340">
        <v>4</v>
      </c>
      <c r="L475" s="341">
        <v>0</v>
      </c>
      <c r="M475" s="243">
        <v>4</v>
      </c>
      <c r="N475" s="341">
        <v>0</v>
      </c>
      <c r="O475" s="250">
        <f t="shared" si="93"/>
        <v>2</v>
      </c>
      <c r="P475" s="250">
        <v>0</v>
      </c>
      <c r="Q475" s="250">
        <v>0</v>
      </c>
      <c r="R475" s="319" t="s">
        <v>728</v>
      </c>
      <c r="S475" s="116"/>
      <c r="T475" s="7">
        <f t="shared" si="85"/>
        <v>2</v>
      </c>
      <c r="U475" s="101">
        <f t="shared" si="84"/>
        <v>0</v>
      </c>
      <c r="V475" s="3"/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112">
        <f t="shared" si="86"/>
        <v>0</v>
      </c>
      <c r="AE475" s="112">
        <f t="shared" si="86"/>
        <v>0</v>
      </c>
      <c r="AF475" s="112">
        <f t="shared" si="90"/>
        <v>4</v>
      </c>
      <c r="AG475" s="112">
        <f t="shared" si="91"/>
        <v>4</v>
      </c>
      <c r="AH475" s="356">
        <f t="shared" si="87"/>
        <v>2</v>
      </c>
      <c r="AI475" s="112">
        <f t="shared" si="87"/>
        <v>0</v>
      </c>
      <c r="AJ475" s="112">
        <f t="shared" si="87"/>
        <v>0</v>
      </c>
      <c r="AK475" s="3"/>
      <c r="AL475" s="117"/>
      <c r="AM475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 Среднее общее образование29.01.34 Оператор оборудования швейного производства (по видам)очнаяКОГПОБУ "Кировский технологический колледж"</v>
      </c>
      <c r="AN475" s="4"/>
      <c r="AO475" s="3"/>
    </row>
    <row r="476" spans="1:41" ht="56.25" customHeight="1" x14ac:dyDescent="0.25">
      <c r="A476" s="353">
        <f t="shared" si="89"/>
        <v>463</v>
      </c>
      <c r="B476" s="230" t="s">
        <v>69</v>
      </c>
      <c r="C476" s="230" t="s">
        <v>15</v>
      </c>
      <c r="D476" s="230" t="s">
        <v>738</v>
      </c>
      <c r="E476" s="230" t="s">
        <v>16</v>
      </c>
      <c r="F476" s="230" t="s">
        <v>134</v>
      </c>
      <c r="G476" s="244">
        <v>0</v>
      </c>
      <c r="H476" s="244">
        <v>0</v>
      </c>
      <c r="I476" s="312">
        <v>0</v>
      </c>
      <c r="J476" s="339">
        <v>8</v>
      </c>
      <c r="K476" s="340">
        <v>8</v>
      </c>
      <c r="L476" s="341">
        <v>0</v>
      </c>
      <c r="M476" s="243">
        <v>8</v>
      </c>
      <c r="N476" s="341">
        <v>0</v>
      </c>
      <c r="O476" s="250">
        <f t="shared" si="93"/>
        <v>4</v>
      </c>
      <c r="P476" s="250">
        <v>0</v>
      </c>
      <c r="Q476" s="250">
        <v>0</v>
      </c>
      <c r="R476" s="319" t="s">
        <v>728</v>
      </c>
      <c r="S476" s="116"/>
      <c r="T476" s="7">
        <f t="shared" si="85"/>
        <v>4</v>
      </c>
      <c r="U476" s="101">
        <f t="shared" si="84"/>
        <v>0</v>
      </c>
      <c r="V476" s="3"/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112">
        <f t="shared" si="86"/>
        <v>0</v>
      </c>
      <c r="AE476" s="112">
        <f t="shared" si="86"/>
        <v>0</v>
      </c>
      <c r="AF476" s="112">
        <f t="shared" si="90"/>
        <v>8</v>
      </c>
      <c r="AG476" s="112">
        <f t="shared" si="91"/>
        <v>8</v>
      </c>
      <c r="AH476" s="356">
        <f t="shared" si="87"/>
        <v>4</v>
      </c>
      <c r="AI476" s="112">
        <f t="shared" si="87"/>
        <v>0</v>
      </c>
      <c r="AJ476" s="112">
        <f t="shared" si="87"/>
        <v>0</v>
      </c>
      <c r="AK476" s="3"/>
      <c r="AL476" s="117"/>
      <c r="AM476" s="336" t="str">
        <f t="shared" si="92"/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образование29.01.34 Оператор оборудования швейного производства (по видам)очнаяКОГПОБУ "Кировский технологический колледж"</v>
      </c>
      <c r="AN476" s="4"/>
      <c r="AO476" s="3"/>
    </row>
    <row r="477" spans="1:41" ht="56.25" customHeight="1" x14ac:dyDescent="0.25">
      <c r="A477" s="353">
        <f t="shared" si="89"/>
        <v>464</v>
      </c>
      <c r="B477" s="230" t="s">
        <v>69</v>
      </c>
      <c r="C477" s="230" t="s">
        <v>15</v>
      </c>
      <c r="D477" s="230" t="s">
        <v>700</v>
      </c>
      <c r="E477" s="230" t="s">
        <v>16</v>
      </c>
      <c r="F477" s="230" t="s">
        <v>134</v>
      </c>
      <c r="G477" s="244">
        <v>0</v>
      </c>
      <c r="H477" s="244">
        <v>0</v>
      </c>
      <c r="I477" s="312">
        <v>0</v>
      </c>
      <c r="J477" s="339">
        <v>17</v>
      </c>
      <c r="K477" s="340">
        <v>17</v>
      </c>
      <c r="L477" s="341">
        <v>0</v>
      </c>
      <c r="M477" s="243">
        <v>17</v>
      </c>
      <c r="N477" s="341">
        <v>0</v>
      </c>
      <c r="O477" s="250">
        <f t="shared" si="93"/>
        <v>9</v>
      </c>
      <c r="P477" s="250">
        <v>0</v>
      </c>
      <c r="Q477" s="250">
        <v>0</v>
      </c>
      <c r="R477" s="319" t="s">
        <v>728</v>
      </c>
      <c r="S477" s="116"/>
      <c r="T477" s="7">
        <f t="shared" si="85"/>
        <v>8.5</v>
      </c>
      <c r="U477" s="101">
        <f t="shared" si="84"/>
        <v>0.5</v>
      </c>
      <c r="V477" s="3"/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112">
        <f t="shared" si="86"/>
        <v>0</v>
      </c>
      <c r="AE477" s="112">
        <f t="shared" si="86"/>
        <v>0</v>
      </c>
      <c r="AF477" s="112">
        <f t="shared" si="90"/>
        <v>17</v>
      </c>
      <c r="AG477" s="112">
        <f t="shared" si="91"/>
        <v>17</v>
      </c>
      <c r="AH477" s="356">
        <f t="shared" si="87"/>
        <v>9</v>
      </c>
      <c r="AI477" s="112">
        <f t="shared" si="87"/>
        <v>0</v>
      </c>
      <c r="AJ477" s="112">
        <f t="shared" si="87"/>
        <v>0</v>
      </c>
      <c r="AK477" s="3"/>
      <c r="AL477" s="117"/>
      <c r="AM477" s="336" t="str">
        <f>CONCATENATE(B477,C477,D477,E477,F477)</f>
        <v>Реализация образовательных программ среднего профессионального образования - программ подготовки квалифицированных рабочих, служащих Основное общее образование29.01.33 Мастер по изготовлению швейных изделийочнаяКОГПОБУ "Кировский технологический колледж"</v>
      </c>
      <c r="AN477" s="4"/>
      <c r="AO477" s="3"/>
    </row>
    <row r="478" spans="1:41" x14ac:dyDescent="0.25">
      <c r="A478" s="232"/>
      <c r="B478" s="233"/>
      <c r="C478" s="233"/>
      <c r="D478" s="233"/>
      <c r="E478" s="233"/>
      <c r="F478" s="233"/>
      <c r="G478" s="245"/>
      <c r="H478" s="245"/>
      <c r="I478" s="245"/>
      <c r="J478" s="245"/>
      <c r="K478" s="245"/>
      <c r="L478" s="245"/>
      <c r="M478" s="245"/>
      <c r="N478" s="245"/>
      <c r="O478" s="251"/>
      <c r="P478" s="251"/>
      <c r="Q478" s="251"/>
      <c r="R478" s="251"/>
      <c r="S478" s="144"/>
      <c r="AD478" s="7"/>
      <c r="AE478" s="7"/>
      <c r="AF478" s="7"/>
      <c r="AG478" s="7"/>
      <c r="AH478" s="100"/>
      <c r="AI478" s="100"/>
      <c r="AJ478" s="100"/>
      <c r="AM478" s="336" t="str">
        <f t="shared" si="92"/>
        <v/>
      </c>
    </row>
    <row r="479" spans="1:41" x14ac:dyDescent="0.25">
      <c r="A479" s="369" t="s">
        <v>225</v>
      </c>
      <c r="B479" s="369"/>
      <c r="C479" s="369"/>
      <c r="D479" s="369"/>
      <c r="E479" s="369"/>
      <c r="F479" s="369"/>
      <c r="G479" s="369"/>
      <c r="H479" s="369"/>
      <c r="I479" s="369"/>
      <c r="J479" s="369"/>
      <c r="K479" s="369"/>
      <c r="L479" s="369"/>
      <c r="M479" s="369"/>
      <c r="N479" s="369"/>
      <c r="O479" s="369"/>
      <c r="P479" s="369"/>
      <c r="Q479" s="369"/>
      <c r="R479" s="345"/>
      <c r="S479" s="145"/>
      <c r="AD479" s="7"/>
      <c r="AE479" s="7"/>
      <c r="AF479" s="7"/>
      <c r="AG479" s="7"/>
      <c r="AH479" s="100"/>
      <c r="AI479" s="100"/>
      <c r="AJ479" s="100"/>
      <c r="AM479" s="336" t="str">
        <f t="shared" si="92"/>
        <v/>
      </c>
    </row>
    <row r="480" spans="1:41" x14ac:dyDescent="0.25">
      <c r="A480" s="161"/>
      <c r="I480" s="234"/>
      <c r="J480" s="234"/>
      <c r="K480" s="234"/>
      <c r="L480" s="234"/>
      <c r="N480" s="234"/>
      <c r="AD480" s="7"/>
      <c r="AE480" s="7"/>
      <c r="AF480" s="7"/>
      <c r="AG480" s="7"/>
      <c r="AH480" s="100"/>
      <c r="AI480" s="100"/>
      <c r="AJ480" s="100"/>
    </row>
    <row r="481" spans="7:36" x14ac:dyDescent="0.25">
      <c r="I481" s="234"/>
      <c r="J481" s="234"/>
      <c r="K481" s="234"/>
      <c r="L481" s="234"/>
      <c r="N481" s="234"/>
      <c r="AD481" s="7"/>
      <c r="AE481" s="7"/>
      <c r="AF481" s="7"/>
      <c r="AG481" s="7"/>
      <c r="AH481" s="100"/>
      <c r="AI481" s="100"/>
      <c r="AJ481" s="100"/>
    </row>
    <row r="482" spans="7:36" x14ac:dyDescent="0.25">
      <c r="R482" s="234"/>
      <c r="S482" s="34"/>
      <c r="T482" s="234">
        <f>SUBTOTAL(9,T14:T477)</f>
        <v>17418.5</v>
      </c>
      <c r="U482" s="234">
        <f>SUBTOTAL(9,U14:U477)</f>
        <v>43.5</v>
      </c>
      <c r="V482" s="34"/>
      <c r="W482" s="234">
        <f t="shared" ref="W482:AC482" si="94">SUBTOTAL(9,W14:W477)</f>
        <v>17804</v>
      </c>
      <c r="X482" s="234">
        <f t="shared" si="94"/>
        <v>17267</v>
      </c>
      <c r="Y482" s="234">
        <f t="shared" si="94"/>
        <v>14951</v>
      </c>
      <c r="Z482" s="234">
        <f t="shared" si="94"/>
        <v>19104</v>
      </c>
      <c r="AA482" s="234">
        <f t="shared" si="94"/>
        <v>17319</v>
      </c>
      <c r="AB482" s="234">
        <f t="shared" si="94"/>
        <v>17617</v>
      </c>
      <c r="AC482" s="234">
        <f t="shared" si="94"/>
        <v>17756</v>
      </c>
      <c r="AD482" s="7">
        <f>G486-W482</f>
        <v>0</v>
      </c>
      <c r="AE482" s="112">
        <f>H486-X482</f>
        <v>0</v>
      </c>
      <c r="AF482" s="7">
        <f>K486-Y482</f>
        <v>-571</v>
      </c>
      <c r="AG482" s="7">
        <f>M486-Z482</f>
        <v>1119</v>
      </c>
      <c r="AI482" s="100">
        <f>P486-AB482</f>
        <v>0</v>
      </c>
      <c r="AJ482" s="100">
        <f>Q486-AC482</f>
        <v>0</v>
      </c>
    </row>
    <row r="486" spans="7:36" x14ac:dyDescent="0.25">
      <c r="G486" s="234">
        <f>SUBTOTAL(9,G14:G477)</f>
        <v>17804</v>
      </c>
      <c r="H486" s="234">
        <f>SUBTOTAL(9,H14:H477)</f>
        <v>17267</v>
      </c>
      <c r="I486" s="234"/>
      <c r="J486" s="234">
        <f t="shared" ref="J486:Q486" si="95">SUBTOTAL(9,J14:J477)</f>
        <v>14200</v>
      </c>
      <c r="K486" s="234">
        <f t="shared" si="95"/>
        <v>14380</v>
      </c>
      <c r="L486" s="234">
        <f t="shared" si="95"/>
        <v>19129</v>
      </c>
      <c r="M486" s="234">
        <f t="shared" si="95"/>
        <v>20223</v>
      </c>
      <c r="N486" s="234">
        <f t="shared" si="95"/>
        <v>17327</v>
      </c>
      <c r="O486" s="234">
        <f>SUBTOTAL(9,O14:O477)</f>
        <v>17462</v>
      </c>
      <c r="P486" s="234">
        <f t="shared" si="95"/>
        <v>17617</v>
      </c>
      <c r="Q486" s="234">
        <f t="shared" si="95"/>
        <v>17756</v>
      </c>
      <c r="AH486" s="100">
        <f>O486-AA482</f>
        <v>143</v>
      </c>
    </row>
  </sheetData>
  <autoFilter ref="A12:R477"/>
  <mergeCells count="8">
    <mergeCell ref="A479:Q479"/>
    <mergeCell ref="B10:Q10"/>
    <mergeCell ref="A12:A13"/>
    <mergeCell ref="B12:B13"/>
    <mergeCell ref="C12:C13"/>
    <mergeCell ref="D12:D13"/>
    <mergeCell ref="E12:E13"/>
    <mergeCell ref="F12:F13"/>
  </mergeCells>
  <dataValidations count="8">
    <dataValidation type="list" allowBlank="1" showInputMessage="1" showErrorMessage="1" sqref="B446">
      <formula1>$A$39:$A$40</formula1>
    </dataValidation>
    <dataValidation type="list" showInputMessage="1" showErrorMessage="1" sqref="C446:C450">
      <formula1>$B$39:$B$40</formula1>
    </dataValidation>
    <dataValidation type="list" allowBlank="1" showInputMessage="1" showErrorMessage="1" sqref="E446">
      <formula1>$D$39:$D$41</formula1>
    </dataValidation>
    <dataValidation type="list" allowBlank="1" showInputMessage="1" showErrorMessage="1" sqref="E454:E459 B454:B458">
      <formula1>#REF!</formula1>
    </dataValidation>
    <dataValidation type="list" showInputMessage="1" showErrorMessage="1" sqref="C454:C459">
      <formula1>#REF!</formula1>
    </dataValidation>
    <dataValidation type="list" allowBlank="1" showInputMessage="1" showErrorMessage="1" sqref="B474">
      <formula1>$A$62:$A$63</formula1>
    </dataValidation>
    <dataValidation type="list" showInputMessage="1" showErrorMessage="1" sqref="C474">
      <formula1>$B$62:$B$63</formula1>
    </dataValidation>
    <dataValidation showInputMessage="1" showErrorMessage="1" sqref="C473"/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K55"/>
  <sheetViews>
    <sheetView view="pageBreakPreview" zoomScale="80" zoomScaleNormal="100" zoomScaleSheetLayoutView="80" workbookViewId="0">
      <pane ySplit="10" topLeftCell="A11" activePane="bottomLeft" state="frozen"/>
      <selection activeCell="M11" sqref="M11"/>
      <selection pane="bottomLeft" activeCell="H12" sqref="H12"/>
    </sheetView>
  </sheetViews>
  <sheetFormatPr defaultColWidth="9.140625" defaultRowHeight="15" x14ac:dyDescent="0.25"/>
  <cols>
    <col min="1" max="1" width="5.140625" style="36" customWidth="1"/>
    <col min="2" max="2" width="85.5703125" style="36" customWidth="1"/>
    <col min="3" max="4" width="18.42578125" style="36" customWidth="1"/>
    <col min="5" max="5" width="19.42578125" style="21" customWidth="1"/>
    <col min="6" max="7" width="19.42578125" style="36" customWidth="1"/>
    <col min="8" max="8" width="13.5703125" style="36" customWidth="1"/>
    <col min="9" max="10" width="9.140625" style="4" customWidth="1"/>
    <col min="11" max="11" width="9.140625" style="21" customWidth="1"/>
    <col min="12" max="16384" width="9.140625" style="21"/>
  </cols>
  <sheetData>
    <row r="1" spans="1:10" s="36" customFormat="1" ht="15.75" x14ac:dyDescent="0.25">
      <c r="A1" s="51"/>
      <c r="E1" s="51" t="s">
        <v>638</v>
      </c>
      <c r="F1" s="52"/>
      <c r="G1" s="52"/>
      <c r="H1" s="52"/>
      <c r="I1" s="4"/>
      <c r="J1" s="4"/>
    </row>
    <row r="2" spans="1:10" s="36" customFormat="1" ht="34.5" customHeight="1" x14ac:dyDescent="0.25">
      <c r="A2" s="53" t="s">
        <v>1</v>
      </c>
      <c r="E2" s="51" t="s">
        <v>246</v>
      </c>
      <c r="F2" s="52"/>
      <c r="G2" s="52"/>
      <c r="H2" s="52"/>
      <c r="I2" s="4"/>
      <c r="J2" s="4"/>
    </row>
    <row r="3" spans="1:10" s="36" customFormat="1" ht="28.5" customHeight="1" x14ac:dyDescent="0.25">
      <c r="A3" s="53"/>
      <c r="E3" s="53" t="s">
        <v>2</v>
      </c>
      <c r="F3" s="51"/>
      <c r="G3" s="52"/>
      <c r="H3" s="52"/>
      <c r="I3" s="4"/>
      <c r="J3" s="4"/>
    </row>
    <row r="4" spans="1:10" s="36" customFormat="1" ht="15.75" x14ac:dyDescent="0.25">
      <c r="A4" s="51"/>
      <c r="E4" s="53" t="s">
        <v>3</v>
      </c>
      <c r="F4" s="52"/>
      <c r="G4" s="52"/>
      <c r="H4" s="52"/>
      <c r="I4" s="4"/>
      <c r="J4" s="4"/>
    </row>
    <row r="5" spans="1:10" s="36" customFormat="1" ht="15.75" x14ac:dyDescent="0.25">
      <c r="A5" s="51"/>
      <c r="B5" s="51"/>
      <c r="C5" s="51"/>
      <c r="D5" s="51"/>
      <c r="E5" s="51" t="s">
        <v>4</v>
      </c>
      <c r="F5" s="52"/>
      <c r="G5" s="52"/>
      <c r="H5" s="52"/>
      <c r="I5" s="4"/>
      <c r="J5" s="4"/>
    </row>
    <row r="6" spans="1:10" s="36" customFormat="1" ht="21.75" customHeight="1" x14ac:dyDescent="0.25">
      <c r="A6" s="54"/>
      <c r="B6" s="54"/>
      <c r="C6" s="54"/>
      <c r="D6" s="54"/>
      <c r="E6" s="52"/>
      <c r="F6" s="52"/>
      <c r="G6" s="52"/>
      <c r="H6" s="52"/>
      <c r="I6" s="4"/>
      <c r="J6" s="4"/>
    </row>
    <row r="7" spans="1:10" s="36" customFormat="1" ht="72.75" customHeight="1" x14ac:dyDescent="0.25">
      <c r="A7" s="376" t="s">
        <v>659</v>
      </c>
      <c r="B7" s="376"/>
      <c r="C7" s="376"/>
      <c r="D7" s="376"/>
      <c r="E7" s="376"/>
      <c r="F7" s="376"/>
      <c r="G7" s="376"/>
      <c r="H7" s="349"/>
      <c r="I7" s="4"/>
      <c r="J7" s="4"/>
    </row>
    <row r="8" spans="1:10" s="36" customFormat="1" ht="16.5" customHeight="1" x14ac:dyDescent="0.25">
      <c r="A8" s="55"/>
      <c r="B8" s="55"/>
      <c r="C8" s="55"/>
      <c r="D8" s="55"/>
      <c r="E8" s="55"/>
      <c r="F8" s="56"/>
      <c r="G8" s="56"/>
      <c r="H8" s="126"/>
      <c r="I8" s="4"/>
      <c r="J8" s="4"/>
    </row>
    <row r="9" spans="1:10" s="36" customFormat="1" ht="42" customHeight="1" x14ac:dyDescent="0.25">
      <c r="A9" s="377" t="s">
        <v>5</v>
      </c>
      <c r="B9" s="377" t="s">
        <v>6</v>
      </c>
      <c r="C9" s="378" t="s">
        <v>226</v>
      </c>
      <c r="D9" s="378" t="s">
        <v>227</v>
      </c>
      <c r="E9" s="379" t="s">
        <v>228</v>
      </c>
      <c r="F9" s="379"/>
      <c r="G9" s="379"/>
      <c r="H9" s="127"/>
      <c r="I9" s="4"/>
      <c r="J9" s="4"/>
    </row>
    <row r="10" spans="1:10" s="36" customFormat="1" ht="31.5" customHeight="1" x14ac:dyDescent="0.25">
      <c r="A10" s="377"/>
      <c r="B10" s="377"/>
      <c r="C10" s="378"/>
      <c r="D10" s="378"/>
      <c r="E10" s="22" t="s">
        <v>198</v>
      </c>
      <c r="F10" s="22" t="s">
        <v>208</v>
      </c>
      <c r="G10" s="22" t="s">
        <v>652</v>
      </c>
      <c r="H10" s="73" t="s">
        <v>751</v>
      </c>
      <c r="I10" s="4" t="s">
        <v>239</v>
      </c>
      <c r="J10" s="4"/>
    </row>
    <row r="11" spans="1:10" ht="68.25" customHeight="1" x14ac:dyDescent="0.25">
      <c r="A11" s="58">
        <f>ROW(A11)-10</f>
        <v>1</v>
      </c>
      <c r="B11" s="59" t="s">
        <v>165</v>
      </c>
      <c r="C11" s="60" t="s">
        <v>229</v>
      </c>
      <c r="D11" s="61" t="s">
        <v>230</v>
      </c>
      <c r="E11" s="105">
        <v>35729</v>
      </c>
      <c r="F11" s="86">
        <f>ROUND(E11,0)</f>
        <v>35729</v>
      </c>
      <c r="G11" s="86">
        <f>ROUND(E11,0)</f>
        <v>35729</v>
      </c>
      <c r="H11" s="75">
        <f>E11</f>
        <v>35729</v>
      </c>
      <c r="I11" s="7">
        <v>35729</v>
      </c>
      <c r="J11" s="104">
        <f>E11-I11</f>
        <v>0</v>
      </c>
    </row>
    <row r="12" spans="1:10" ht="68.25" customHeight="1" x14ac:dyDescent="0.25">
      <c r="A12" s="58">
        <f t="shared" ref="A12:A41" si="0">ROW(A12)-10</f>
        <v>2</v>
      </c>
      <c r="B12" s="62" t="s">
        <v>166</v>
      </c>
      <c r="C12" s="60" t="s">
        <v>229</v>
      </c>
      <c r="D12" s="62" t="s">
        <v>230</v>
      </c>
      <c r="E12" s="105">
        <v>84420</v>
      </c>
      <c r="F12" s="86">
        <f t="shared" ref="F12:F29" si="1">ROUND(E12,0)</f>
        <v>84420</v>
      </c>
      <c r="G12" s="86">
        <f t="shared" ref="G12:G29" si="2">ROUND(E12,0)</f>
        <v>84420</v>
      </c>
      <c r="H12" s="75">
        <v>89294</v>
      </c>
      <c r="I12" s="7">
        <v>84420</v>
      </c>
      <c r="J12" s="104">
        <f t="shared" ref="J12:J41" si="3">E12-I12</f>
        <v>0</v>
      </c>
    </row>
    <row r="13" spans="1:10" ht="68.25" customHeight="1" x14ac:dyDescent="0.25">
      <c r="A13" s="58">
        <f t="shared" si="0"/>
        <v>3</v>
      </c>
      <c r="B13" s="63" t="s">
        <v>167</v>
      </c>
      <c r="C13" s="60" t="s">
        <v>229</v>
      </c>
      <c r="D13" s="62" t="s">
        <v>230</v>
      </c>
      <c r="E13" s="98">
        <v>100680</v>
      </c>
      <c r="F13" s="86">
        <f t="shared" si="1"/>
        <v>100680</v>
      </c>
      <c r="G13" s="86">
        <f t="shared" si="2"/>
        <v>100680</v>
      </c>
      <c r="H13" s="75">
        <f>E13</f>
        <v>100680</v>
      </c>
      <c r="I13" s="7">
        <v>100680</v>
      </c>
      <c r="J13" s="104">
        <f t="shared" si="3"/>
        <v>0</v>
      </c>
    </row>
    <row r="14" spans="1:10" ht="68.25" customHeight="1" x14ac:dyDescent="0.25">
      <c r="A14" s="58">
        <f t="shared" si="0"/>
        <v>4</v>
      </c>
      <c r="B14" s="62" t="s">
        <v>168</v>
      </c>
      <c r="C14" s="60" t="s">
        <v>229</v>
      </c>
      <c r="D14" s="62" t="s">
        <v>230</v>
      </c>
      <c r="E14" s="86">
        <v>47557</v>
      </c>
      <c r="F14" s="86">
        <f t="shared" si="1"/>
        <v>47557</v>
      </c>
      <c r="G14" s="86">
        <f t="shared" si="2"/>
        <v>47557</v>
      </c>
      <c r="H14" s="75"/>
      <c r="I14" s="7">
        <v>47557</v>
      </c>
      <c r="J14" s="104">
        <f t="shared" si="3"/>
        <v>0</v>
      </c>
    </row>
    <row r="15" spans="1:10" ht="68.25" customHeight="1" x14ac:dyDescent="0.25">
      <c r="A15" s="58">
        <f t="shared" si="0"/>
        <v>5</v>
      </c>
      <c r="B15" s="59" t="s">
        <v>169</v>
      </c>
      <c r="C15" s="60" t="s">
        <v>229</v>
      </c>
      <c r="D15" s="62" t="s">
        <v>230</v>
      </c>
      <c r="E15" s="98">
        <v>231170</v>
      </c>
      <c r="F15" s="86">
        <f t="shared" si="1"/>
        <v>231170</v>
      </c>
      <c r="G15" s="86">
        <f t="shared" si="2"/>
        <v>231170</v>
      </c>
      <c r="H15" s="75"/>
      <c r="I15" s="7">
        <v>231170</v>
      </c>
      <c r="J15" s="104">
        <f t="shared" si="3"/>
        <v>0</v>
      </c>
    </row>
    <row r="16" spans="1:10" ht="68.25" customHeight="1" x14ac:dyDescent="0.25">
      <c r="A16" s="58">
        <f t="shared" si="0"/>
        <v>6</v>
      </c>
      <c r="B16" s="64" t="s">
        <v>170</v>
      </c>
      <c r="C16" s="60" t="s">
        <v>229</v>
      </c>
      <c r="D16" s="64" t="s">
        <v>230</v>
      </c>
      <c r="E16" s="105">
        <v>287206</v>
      </c>
      <c r="F16" s="86">
        <f t="shared" si="1"/>
        <v>287206</v>
      </c>
      <c r="G16" s="86">
        <f t="shared" si="2"/>
        <v>287206</v>
      </c>
      <c r="H16" s="75"/>
      <c r="I16" s="7">
        <v>287206</v>
      </c>
      <c r="J16" s="104">
        <f t="shared" si="3"/>
        <v>0</v>
      </c>
    </row>
    <row r="17" spans="1:11" ht="68.25" customHeight="1" x14ac:dyDescent="0.25">
      <c r="A17" s="58">
        <f t="shared" si="0"/>
        <v>7</v>
      </c>
      <c r="B17" s="64" t="s">
        <v>171</v>
      </c>
      <c r="C17" s="60" t="s">
        <v>229</v>
      </c>
      <c r="D17" s="64" t="s">
        <v>230</v>
      </c>
      <c r="E17" s="105">
        <v>107242</v>
      </c>
      <c r="F17" s="86">
        <f t="shared" si="1"/>
        <v>107242</v>
      </c>
      <c r="G17" s="86">
        <f t="shared" si="2"/>
        <v>107242</v>
      </c>
      <c r="H17" s="75">
        <v>101623</v>
      </c>
      <c r="I17" s="7">
        <v>107242</v>
      </c>
      <c r="J17" s="104">
        <f>E17-I17</f>
        <v>0</v>
      </c>
    </row>
    <row r="18" spans="1:11" ht="68.25" customHeight="1" x14ac:dyDescent="0.25">
      <c r="A18" s="58">
        <f t="shared" si="0"/>
        <v>8</v>
      </c>
      <c r="B18" s="64" t="s">
        <v>172</v>
      </c>
      <c r="C18" s="60" t="s">
        <v>229</v>
      </c>
      <c r="D18" s="64" t="s">
        <v>230</v>
      </c>
      <c r="E18" s="86">
        <v>32703</v>
      </c>
      <c r="F18" s="86">
        <f t="shared" si="1"/>
        <v>32703</v>
      </c>
      <c r="G18" s="86">
        <f t="shared" si="2"/>
        <v>32703</v>
      </c>
      <c r="H18" s="75"/>
      <c r="I18" s="7">
        <v>32703</v>
      </c>
      <c r="J18" s="104">
        <f t="shared" si="3"/>
        <v>0</v>
      </c>
    </row>
    <row r="19" spans="1:11" ht="68.25" customHeight="1" x14ac:dyDescent="0.25">
      <c r="A19" s="58">
        <f t="shared" si="0"/>
        <v>9</v>
      </c>
      <c r="B19" s="64" t="s">
        <v>173</v>
      </c>
      <c r="C19" s="60" t="s">
        <v>229</v>
      </c>
      <c r="D19" s="64" t="s">
        <v>230</v>
      </c>
      <c r="E19" s="98">
        <v>43618</v>
      </c>
      <c r="F19" s="86">
        <f t="shared" si="1"/>
        <v>43618</v>
      </c>
      <c r="G19" s="86">
        <f t="shared" si="2"/>
        <v>43618</v>
      </c>
      <c r="H19" s="75"/>
      <c r="I19" s="7">
        <v>43618</v>
      </c>
      <c r="J19" s="104">
        <f t="shared" si="3"/>
        <v>0</v>
      </c>
    </row>
    <row r="20" spans="1:11" ht="68.25" customHeight="1" x14ac:dyDescent="0.25">
      <c r="A20" s="58">
        <f t="shared" si="0"/>
        <v>10</v>
      </c>
      <c r="B20" s="64" t="s">
        <v>174</v>
      </c>
      <c r="C20" s="60" t="s">
        <v>229</v>
      </c>
      <c r="D20" s="64" t="s">
        <v>230</v>
      </c>
      <c r="E20" s="99">
        <v>12340</v>
      </c>
      <c r="F20" s="86">
        <f t="shared" si="1"/>
        <v>12340</v>
      </c>
      <c r="G20" s="86">
        <f t="shared" si="2"/>
        <v>12340</v>
      </c>
      <c r="H20" s="75"/>
      <c r="I20" s="7">
        <v>12340</v>
      </c>
      <c r="J20" s="104">
        <f t="shared" si="3"/>
        <v>0</v>
      </c>
    </row>
    <row r="21" spans="1:11" ht="68.25" customHeight="1" x14ac:dyDescent="0.25">
      <c r="A21" s="58">
        <f t="shared" si="0"/>
        <v>11</v>
      </c>
      <c r="B21" s="64" t="s">
        <v>175</v>
      </c>
      <c r="C21" s="60" t="s">
        <v>229</v>
      </c>
      <c r="D21" s="64" t="s">
        <v>230</v>
      </c>
      <c r="E21" s="105">
        <v>45239</v>
      </c>
      <c r="F21" s="86">
        <f t="shared" si="1"/>
        <v>45239</v>
      </c>
      <c r="G21" s="86">
        <f t="shared" si="2"/>
        <v>45239</v>
      </c>
      <c r="H21" s="75">
        <v>42066</v>
      </c>
      <c r="I21" s="7">
        <v>45239</v>
      </c>
      <c r="J21" s="104">
        <f t="shared" si="3"/>
        <v>0</v>
      </c>
    </row>
    <row r="22" spans="1:11" ht="68.25" customHeight="1" x14ac:dyDescent="0.25">
      <c r="A22" s="58">
        <f t="shared" si="0"/>
        <v>12</v>
      </c>
      <c r="B22" s="65" t="s">
        <v>176</v>
      </c>
      <c r="C22" s="60" t="s">
        <v>229</v>
      </c>
      <c r="D22" s="64" t="s">
        <v>230</v>
      </c>
      <c r="E22" s="86">
        <v>40500</v>
      </c>
      <c r="F22" s="86">
        <f t="shared" si="1"/>
        <v>40500</v>
      </c>
      <c r="G22" s="86">
        <f t="shared" si="2"/>
        <v>40500</v>
      </c>
      <c r="H22" s="75"/>
      <c r="I22" s="7">
        <v>40500</v>
      </c>
      <c r="J22" s="104">
        <f t="shared" si="3"/>
        <v>0</v>
      </c>
    </row>
    <row r="23" spans="1:11" ht="68.25" customHeight="1" x14ac:dyDescent="0.25">
      <c r="A23" s="58">
        <f t="shared" si="0"/>
        <v>13</v>
      </c>
      <c r="B23" s="64" t="s">
        <v>177</v>
      </c>
      <c r="C23" s="60" t="s">
        <v>229</v>
      </c>
      <c r="D23" s="64" t="s">
        <v>230</v>
      </c>
      <c r="E23" s="98">
        <v>11800</v>
      </c>
      <c r="F23" s="86">
        <f t="shared" si="1"/>
        <v>11800</v>
      </c>
      <c r="G23" s="86">
        <f t="shared" si="2"/>
        <v>11800</v>
      </c>
      <c r="H23" s="75"/>
      <c r="I23" s="7">
        <v>11800</v>
      </c>
      <c r="J23" s="104">
        <f t="shared" si="3"/>
        <v>0</v>
      </c>
    </row>
    <row r="24" spans="1:11" ht="68.25" customHeight="1" x14ac:dyDescent="0.25">
      <c r="A24" s="58">
        <f t="shared" si="0"/>
        <v>14</v>
      </c>
      <c r="B24" s="65" t="s">
        <v>178</v>
      </c>
      <c r="C24" s="60" t="s">
        <v>229</v>
      </c>
      <c r="D24" s="64" t="s">
        <v>230</v>
      </c>
      <c r="E24" s="86">
        <v>20000</v>
      </c>
      <c r="F24" s="86">
        <f t="shared" si="1"/>
        <v>20000</v>
      </c>
      <c r="G24" s="86">
        <f t="shared" si="2"/>
        <v>20000</v>
      </c>
      <c r="H24" s="75"/>
      <c r="I24" s="7">
        <v>20000</v>
      </c>
      <c r="J24" s="104">
        <f t="shared" si="3"/>
        <v>0</v>
      </c>
    </row>
    <row r="25" spans="1:11" ht="68.25" customHeight="1" x14ac:dyDescent="0.25">
      <c r="A25" s="58">
        <f t="shared" si="0"/>
        <v>15</v>
      </c>
      <c r="B25" s="64" t="s">
        <v>179</v>
      </c>
      <c r="C25" s="60" t="s">
        <v>229</v>
      </c>
      <c r="D25" s="64" t="s">
        <v>230</v>
      </c>
      <c r="E25" s="86">
        <v>22903</v>
      </c>
      <c r="F25" s="86">
        <f t="shared" si="1"/>
        <v>22903</v>
      </c>
      <c r="G25" s="86">
        <f t="shared" si="2"/>
        <v>22903</v>
      </c>
      <c r="H25" s="75"/>
      <c r="I25" s="7">
        <v>22903</v>
      </c>
      <c r="J25" s="104">
        <f t="shared" si="3"/>
        <v>0</v>
      </c>
      <c r="K25" s="7" t="s">
        <v>706</v>
      </c>
    </row>
    <row r="26" spans="1:11" ht="68.25" customHeight="1" x14ac:dyDescent="0.25">
      <c r="A26" s="58">
        <f>ROW(A26)-10</f>
        <v>16</v>
      </c>
      <c r="B26" s="66" t="s">
        <v>181</v>
      </c>
      <c r="C26" s="60" t="s">
        <v>229</v>
      </c>
      <c r="D26" s="64" t="s">
        <v>230</v>
      </c>
      <c r="E26" s="86">
        <v>110132</v>
      </c>
      <c r="F26" s="86">
        <f>ROUND(E26,0)</f>
        <v>110132</v>
      </c>
      <c r="G26" s="86">
        <f>ROUND(E26,0)</f>
        <v>110132</v>
      </c>
      <c r="H26" s="75"/>
      <c r="I26" s="7">
        <v>110132</v>
      </c>
      <c r="J26" s="104">
        <f>E26-I26</f>
        <v>0</v>
      </c>
    </row>
    <row r="27" spans="1:11" ht="68.25" customHeight="1" x14ac:dyDescent="0.25">
      <c r="A27" s="58">
        <f t="shared" si="0"/>
        <v>17</v>
      </c>
      <c r="B27" s="64" t="s">
        <v>180</v>
      </c>
      <c r="C27" s="60" t="s">
        <v>209</v>
      </c>
      <c r="D27" s="60" t="s">
        <v>209</v>
      </c>
      <c r="E27" s="98">
        <f>9200+22000</f>
        <v>31200</v>
      </c>
      <c r="F27" s="86">
        <f t="shared" si="1"/>
        <v>31200</v>
      </c>
      <c r="G27" s="86">
        <f t="shared" si="2"/>
        <v>31200</v>
      </c>
      <c r="H27" s="75"/>
      <c r="I27" s="7">
        <v>31200</v>
      </c>
      <c r="J27" s="104">
        <f>E27-I27</f>
        <v>0</v>
      </c>
    </row>
    <row r="28" spans="1:11" ht="68.25" customHeight="1" x14ac:dyDescent="0.25">
      <c r="A28" s="58">
        <f t="shared" si="0"/>
        <v>18</v>
      </c>
      <c r="B28" s="61" t="s">
        <v>664</v>
      </c>
      <c r="C28" s="60" t="s">
        <v>209</v>
      </c>
      <c r="D28" s="60" t="s">
        <v>209</v>
      </c>
      <c r="E28" s="105">
        <v>17800</v>
      </c>
      <c r="F28" s="86">
        <f t="shared" si="1"/>
        <v>17800</v>
      </c>
      <c r="G28" s="86">
        <f t="shared" si="2"/>
        <v>17800</v>
      </c>
      <c r="H28" s="75">
        <v>10457</v>
      </c>
      <c r="I28" s="7">
        <v>17800</v>
      </c>
      <c r="J28" s="104">
        <f t="shared" si="3"/>
        <v>0</v>
      </c>
    </row>
    <row r="29" spans="1:11" ht="68.25" customHeight="1" x14ac:dyDescent="0.25">
      <c r="A29" s="58">
        <f t="shared" si="0"/>
        <v>19</v>
      </c>
      <c r="B29" s="67" t="s">
        <v>231</v>
      </c>
      <c r="C29" s="60" t="s">
        <v>209</v>
      </c>
      <c r="D29" s="60" t="s">
        <v>209</v>
      </c>
      <c r="E29" s="99">
        <v>6890</v>
      </c>
      <c r="F29" s="86">
        <f t="shared" si="1"/>
        <v>6890</v>
      </c>
      <c r="G29" s="86">
        <f t="shared" si="2"/>
        <v>6890</v>
      </c>
      <c r="H29" s="75">
        <v>7034</v>
      </c>
      <c r="I29" s="7">
        <v>6890</v>
      </c>
      <c r="J29" s="104">
        <f t="shared" si="3"/>
        <v>0</v>
      </c>
    </row>
    <row r="30" spans="1:11" ht="110.25" x14ac:dyDescent="0.25">
      <c r="A30" s="58">
        <f t="shared" si="0"/>
        <v>20</v>
      </c>
      <c r="B30" s="66" t="s">
        <v>181</v>
      </c>
      <c r="C30" s="60" t="s">
        <v>661</v>
      </c>
      <c r="D30" s="60" t="s">
        <v>209</v>
      </c>
      <c r="E30" s="99">
        <v>6000</v>
      </c>
      <c r="F30" s="86">
        <v>0</v>
      </c>
      <c r="G30" s="86">
        <v>0</v>
      </c>
      <c r="H30" s="75"/>
      <c r="I30" s="7">
        <v>6000</v>
      </c>
      <c r="J30" s="104">
        <f t="shared" si="3"/>
        <v>0</v>
      </c>
      <c r="K30" s="7" t="s">
        <v>687</v>
      </c>
    </row>
    <row r="31" spans="1:11" ht="110.25" x14ac:dyDescent="0.25">
      <c r="A31" s="58">
        <f t="shared" si="0"/>
        <v>21</v>
      </c>
      <c r="B31" s="59" t="s">
        <v>169</v>
      </c>
      <c r="C31" s="60" t="s">
        <v>661</v>
      </c>
      <c r="D31" s="60" t="s">
        <v>209</v>
      </c>
      <c r="E31" s="99">
        <v>4640</v>
      </c>
      <c r="F31" s="86">
        <v>0</v>
      </c>
      <c r="G31" s="86">
        <v>0</v>
      </c>
      <c r="H31" s="75"/>
      <c r="I31" s="7">
        <v>4640</v>
      </c>
      <c r="J31" s="104">
        <f t="shared" si="3"/>
        <v>0</v>
      </c>
      <c r="K31" s="7" t="s">
        <v>687</v>
      </c>
    </row>
    <row r="32" spans="1:11" ht="110.25" x14ac:dyDescent="0.25">
      <c r="A32" s="58">
        <f t="shared" si="0"/>
        <v>22</v>
      </c>
      <c r="B32" s="65" t="s">
        <v>176</v>
      </c>
      <c r="C32" s="60" t="s">
        <v>661</v>
      </c>
      <c r="D32" s="60" t="s">
        <v>209</v>
      </c>
      <c r="E32" s="99">
        <v>4200</v>
      </c>
      <c r="F32" s="86">
        <v>0</v>
      </c>
      <c r="G32" s="86">
        <v>0</v>
      </c>
      <c r="H32" s="75"/>
      <c r="I32" s="7">
        <v>4200</v>
      </c>
      <c r="J32" s="104">
        <f t="shared" si="3"/>
        <v>0</v>
      </c>
      <c r="K32" s="7" t="s">
        <v>687</v>
      </c>
    </row>
    <row r="33" spans="1:11" ht="110.25" x14ac:dyDescent="0.25">
      <c r="A33" s="58">
        <f t="shared" si="0"/>
        <v>23</v>
      </c>
      <c r="B33" s="63" t="s">
        <v>167</v>
      </c>
      <c r="C33" s="60" t="s">
        <v>661</v>
      </c>
      <c r="D33" s="60" t="s">
        <v>209</v>
      </c>
      <c r="E33" s="99">
        <v>2448</v>
      </c>
      <c r="F33" s="86">
        <v>0</v>
      </c>
      <c r="G33" s="86">
        <v>0</v>
      </c>
      <c r="H33" s="75">
        <v>2304</v>
      </c>
      <c r="I33" s="7">
        <v>2448</v>
      </c>
      <c r="J33" s="104">
        <f t="shared" si="3"/>
        <v>0</v>
      </c>
      <c r="K33" s="7" t="s">
        <v>687</v>
      </c>
    </row>
    <row r="34" spans="1:11" ht="110.25" x14ac:dyDescent="0.25">
      <c r="A34" s="58">
        <f t="shared" si="0"/>
        <v>24</v>
      </c>
      <c r="B34" s="64" t="s">
        <v>171</v>
      </c>
      <c r="C34" s="60" t="s">
        <v>661</v>
      </c>
      <c r="D34" s="60" t="s">
        <v>209</v>
      </c>
      <c r="E34" s="99">
        <v>7488</v>
      </c>
      <c r="F34" s="86">
        <v>0</v>
      </c>
      <c r="G34" s="86">
        <v>0</v>
      </c>
      <c r="H34" s="75"/>
      <c r="I34" s="7">
        <v>7488</v>
      </c>
      <c r="J34" s="104">
        <f t="shared" si="3"/>
        <v>0</v>
      </c>
      <c r="K34" s="7" t="s">
        <v>687</v>
      </c>
    </row>
    <row r="35" spans="1:11" ht="110.25" x14ac:dyDescent="0.25">
      <c r="A35" s="58">
        <f t="shared" si="0"/>
        <v>25</v>
      </c>
      <c r="B35" s="64" t="s">
        <v>172</v>
      </c>
      <c r="C35" s="60" t="s">
        <v>661</v>
      </c>
      <c r="D35" s="60" t="s">
        <v>209</v>
      </c>
      <c r="E35" s="99">
        <v>1460</v>
      </c>
      <c r="F35" s="86">
        <v>0</v>
      </c>
      <c r="G35" s="86">
        <v>0</v>
      </c>
      <c r="H35" s="75"/>
      <c r="I35" s="7">
        <v>1460</v>
      </c>
      <c r="J35" s="104">
        <f t="shared" si="3"/>
        <v>0</v>
      </c>
      <c r="K35" s="7" t="s">
        <v>687</v>
      </c>
    </row>
    <row r="36" spans="1:11" ht="110.25" x14ac:dyDescent="0.25">
      <c r="A36" s="58">
        <f t="shared" si="0"/>
        <v>26</v>
      </c>
      <c r="B36" s="64" t="s">
        <v>662</v>
      </c>
      <c r="C36" s="60" t="s">
        <v>661</v>
      </c>
      <c r="D36" s="60" t="s">
        <v>209</v>
      </c>
      <c r="E36" s="99">
        <v>3212</v>
      </c>
      <c r="F36" s="86">
        <v>0</v>
      </c>
      <c r="G36" s="86">
        <v>0</v>
      </c>
      <c r="H36" s="75"/>
      <c r="I36" s="7">
        <v>3212</v>
      </c>
      <c r="J36" s="104">
        <f t="shared" si="3"/>
        <v>0</v>
      </c>
      <c r="K36" s="7" t="s">
        <v>687</v>
      </c>
    </row>
    <row r="37" spans="1:11" ht="110.25" x14ac:dyDescent="0.25">
      <c r="A37" s="58">
        <f t="shared" si="0"/>
        <v>27</v>
      </c>
      <c r="B37" s="64" t="s">
        <v>170</v>
      </c>
      <c r="C37" s="60" t="s">
        <v>661</v>
      </c>
      <c r="D37" s="60" t="s">
        <v>209</v>
      </c>
      <c r="E37" s="99">
        <v>3024</v>
      </c>
      <c r="F37" s="86">
        <v>0</v>
      </c>
      <c r="G37" s="86">
        <v>0</v>
      </c>
      <c r="H37" s="75"/>
      <c r="I37" s="7">
        <v>3024</v>
      </c>
      <c r="J37" s="104">
        <f t="shared" si="3"/>
        <v>0</v>
      </c>
      <c r="K37" s="7" t="s">
        <v>687</v>
      </c>
    </row>
    <row r="38" spans="1:11" ht="110.25" x14ac:dyDescent="0.25">
      <c r="A38" s="58">
        <f t="shared" si="0"/>
        <v>28</v>
      </c>
      <c r="B38" s="62" t="s">
        <v>166</v>
      </c>
      <c r="C38" s="60" t="s">
        <v>661</v>
      </c>
      <c r="D38" s="60" t="s">
        <v>209</v>
      </c>
      <c r="E38" s="99">
        <v>6750</v>
      </c>
      <c r="F38" s="86">
        <v>0</v>
      </c>
      <c r="G38" s="86">
        <v>0</v>
      </c>
      <c r="H38" s="75"/>
      <c r="I38" s="7">
        <v>6750</v>
      </c>
      <c r="J38" s="104">
        <f t="shared" si="3"/>
        <v>0</v>
      </c>
      <c r="K38" s="7" t="s">
        <v>687</v>
      </c>
    </row>
    <row r="39" spans="1:11" ht="110.25" x14ac:dyDescent="0.25">
      <c r="A39" s="58">
        <f t="shared" si="0"/>
        <v>29</v>
      </c>
      <c r="B39" s="62" t="s">
        <v>168</v>
      </c>
      <c r="C39" s="60" t="s">
        <v>661</v>
      </c>
      <c r="D39" s="60" t="s">
        <v>209</v>
      </c>
      <c r="E39" s="99">
        <v>1469</v>
      </c>
      <c r="F39" s="86">
        <v>0</v>
      </c>
      <c r="G39" s="86">
        <v>0</v>
      </c>
      <c r="H39" s="75"/>
      <c r="I39" s="7">
        <v>1469</v>
      </c>
      <c r="J39" s="104">
        <f t="shared" si="3"/>
        <v>0</v>
      </c>
      <c r="K39" s="7" t="s">
        <v>687</v>
      </c>
    </row>
    <row r="40" spans="1:11" ht="110.25" x14ac:dyDescent="0.25">
      <c r="A40" s="58">
        <f t="shared" si="0"/>
        <v>30</v>
      </c>
      <c r="B40" s="64" t="s">
        <v>663</v>
      </c>
      <c r="C40" s="60" t="s">
        <v>661</v>
      </c>
      <c r="D40" s="60" t="s">
        <v>209</v>
      </c>
      <c r="E40" s="99">
        <v>1768</v>
      </c>
      <c r="F40" s="86">
        <v>0</v>
      </c>
      <c r="G40" s="86">
        <v>0</v>
      </c>
      <c r="H40" s="75">
        <f>E40</f>
        <v>1768</v>
      </c>
      <c r="I40" s="7">
        <v>1768</v>
      </c>
      <c r="J40" s="104">
        <f t="shared" si="3"/>
        <v>0</v>
      </c>
      <c r="K40" s="7" t="s">
        <v>687</v>
      </c>
    </row>
    <row r="41" spans="1:11" ht="110.25" x14ac:dyDescent="0.25">
      <c r="A41" s="58">
        <f t="shared" si="0"/>
        <v>31</v>
      </c>
      <c r="B41" s="64" t="s">
        <v>665</v>
      </c>
      <c r="C41" s="60" t="s">
        <v>661</v>
      </c>
      <c r="D41" s="60" t="s">
        <v>209</v>
      </c>
      <c r="E41" s="99">
        <v>874</v>
      </c>
      <c r="F41" s="86">
        <v>0</v>
      </c>
      <c r="G41" s="86">
        <v>0</v>
      </c>
      <c r="H41" s="75"/>
      <c r="I41" s="7">
        <v>874</v>
      </c>
      <c r="J41" s="104">
        <f t="shared" si="3"/>
        <v>0</v>
      </c>
      <c r="K41" s="7" t="s">
        <v>687</v>
      </c>
    </row>
    <row r="42" spans="1:11" s="36" customFormat="1" ht="15.75" x14ac:dyDescent="0.25">
      <c r="A42" s="68"/>
      <c r="B42" s="60" t="s">
        <v>7</v>
      </c>
      <c r="C42" s="60"/>
      <c r="D42" s="60"/>
      <c r="E42" s="99">
        <f>SUM(E11:E41)</f>
        <v>1332462</v>
      </c>
      <c r="F42" s="99">
        <f>SUM(F11:F41)</f>
        <v>1289129</v>
      </c>
      <c r="G42" s="99">
        <f>SUM(G11:G41)</f>
        <v>1289129</v>
      </c>
      <c r="H42" s="124"/>
      <c r="I42" s="4">
        <f>SUM(I11:I41)</f>
        <v>1332462</v>
      </c>
      <c r="J42" s="106">
        <f>SUM(J12:J41)</f>
        <v>0</v>
      </c>
    </row>
    <row r="43" spans="1:11" s="36" customFormat="1" ht="15.75" x14ac:dyDescent="0.25">
      <c r="A43" s="69"/>
      <c r="B43" s="70"/>
      <c r="C43" s="70"/>
      <c r="D43" s="70"/>
      <c r="E43" s="72"/>
      <c r="F43" s="57"/>
      <c r="G43" s="57"/>
      <c r="H43" s="57"/>
      <c r="I43" s="4"/>
      <c r="J43" s="4"/>
    </row>
    <row r="44" spans="1:11" s="36" customFormat="1" ht="15.75" x14ac:dyDescent="0.25">
      <c r="A44" s="71"/>
      <c r="B44" s="52"/>
      <c r="C44" s="52"/>
      <c r="D44" s="52"/>
      <c r="E44" s="52"/>
      <c r="F44" s="52"/>
      <c r="G44" s="52"/>
      <c r="H44" s="52"/>
      <c r="I44" s="4"/>
      <c r="J44" s="4"/>
    </row>
    <row r="45" spans="1:11" s="36" customFormat="1" ht="15.75" x14ac:dyDescent="0.25">
      <c r="A45" s="375" t="s">
        <v>8</v>
      </c>
      <c r="B45" s="375"/>
      <c r="C45" s="375"/>
      <c r="D45" s="375"/>
      <c r="E45" s="375"/>
      <c r="F45" s="375"/>
      <c r="G45" s="375"/>
      <c r="H45" s="348"/>
      <c r="I45" s="4"/>
      <c r="J45" s="4"/>
    </row>
    <row r="46" spans="1:11" s="36" customFormat="1" x14ac:dyDescent="0.25">
      <c r="I46" s="4"/>
      <c r="J46" s="4"/>
    </row>
    <row r="47" spans="1:11" s="36" customFormat="1" x14ac:dyDescent="0.25">
      <c r="I47" s="4"/>
      <c r="J47" s="4"/>
    </row>
    <row r="48" spans="1:11" s="36" customFormat="1" x14ac:dyDescent="0.25">
      <c r="I48" s="4"/>
      <c r="J48" s="4"/>
    </row>
    <row r="49" spans="9:10" s="36" customFormat="1" x14ac:dyDescent="0.25">
      <c r="I49" s="4"/>
      <c r="J49" s="4"/>
    </row>
    <row r="50" spans="9:10" s="36" customFormat="1" x14ac:dyDescent="0.25">
      <c r="I50" s="4"/>
      <c r="J50" s="4"/>
    </row>
    <row r="51" spans="9:10" s="36" customFormat="1" x14ac:dyDescent="0.25">
      <c r="I51" s="4"/>
      <c r="J51" s="4"/>
    </row>
    <row r="52" spans="9:10" s="36" customFormat="1" x14ac:dyDescent="0.25">
      <c r="I52" s="4"/>
      <c r="J52" s="4"/>
    </row>
    <row r="53" spans="9:10" s="36" customFormat="1" x14ac:dyDescent="0.25">
      <c r="I53" s="4"/>
      <c r="J53" s="4"/>
    </row>
    <row r="54" spans="9:10" s="36" customFormat="1" x14ac:dyDescent="0.25">
      <c r="I54" s="4"/>
      <c r="J54" s="4"/>
    </row>
    <row r="55" spans="9:10" s="36" customFormat="1" x14ac:dyDescent="0.25">
      <c r="I55" s="4"/>
      <c r="J55" s="4"/>
    </row>
  </sheetData>
  <autoFilter ref="A9:K42">
    <filterColumn colId="4" showButton="0"/>
    <filterColumn colId="5" showButton="0"/>
  </autoFilter>
  <mergeCells count="7">
    <mergeCell ref="A45:G45"/>
    <mergeCell ref="A7:G7"/>
    <mergeCell ref="A9:A10"/>
    <mergeCell ref="B9:B10"/>
    <mergeCell ref="C9:C10"/>
    <mergeCell ref="D9:D10"/>
    <mergeCell ref="E9:G9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27</vt:i4>
      </vt:variant>
    </vt:vector>
  </HeadingPairs>
  <TitlesOfParts>
    <vt:vector size="47" baseType="lpstr">
      <vt:lpstr>1 ДОШ</vt:lpstr>
      <vt:lpstr>2 НОО</vt:lpstr>
      <vt:lpstr>3 ООО</vt:lpstr>
      <vt:lpstr>4 СОО</vt:lpstr>
      <vt:lpstr>5 ДОП</vt:lpstr>
      <vt:lpstr>6 МЕРО_доп</vt:lpstr>
      <vt:lpstr>7 СД</vt:lpstr>
      <vt:lpstr>8 СПО</vt:lpstr>
      <vt:lpstr>9 СПО чч</vt:lpstr>
      <vt:lpstr>10 ПОВ_КВАЛ</vt:lpstr>
      <vt:lpstr>11 ОЦ_КАЧ</vt:lpstr>
      <vt:lpstr>12_ИНФ РЕС</vt:lpstr>
      <vt:lpstr>13 консульт</vt:lpstr>
      <vt:lpstr>14 обследов</vt:lpstr>
      <vt:lpstr>15 подвоз</vt:lpstr>
      <vt:lpstr>16 ПиУ</vt:lpstr>
      <vt:lpstr>17 МЕРО_ИРО</vt:lpstr>
      <vt:lpstr>18 музеи</vt:lpstr>
      <vt:lpstr>19 ПРОФ ПЕРЕПОДГ</vt:lpstr>
      <vt:lpstr>20 общежития</vt:lpstr>
      <vt:lpstr>'16 ПиУ'!Заголовки_для_печати</vt:lpstr>
      <vt:lpstr>'2 НОО'!Заголовки_для_печати</vt:lpstr>
      <vt:lpstr>'3 ООО'!Заголовки_для_печати</vt:lpstr>
      <vt:lpstr>'4 СОО'!Заголовки_для_печати</vt:lpstr>
      <vt:lpstr>'5 ДОП'!Заголовки_для_печати</vt:lpstr>
      <vt:lpstr>'7 СД'!Заголовки_для_печати</vt:lpstr>
      <vt:lpstr>'8 СПО'!Заголовки_для_печати</vt:lpstr>
      <vt:lpstr>'1 ДОШ'!Область_печати</vt:lpstr>
      <vt:lpstr>'10 ПОВ_КВАЛ'!Область_печати</vt:lpstr>
      <vt:lpstr>'11 ОЦ_КАЧ'!Область_печати</vt:lpstr>
      <vt:lpstr>'12_ИНФ РЕС'!Область_печати</vt:lpstr>
      <vt:lpstr>'13 консульт'!Область_печати</vt:lpstr>
      <vt:lpstr>'14 обследов'!Область_печати</vt:lpstr>
      <vt:lpstr>'15 подвоз'!Область_печати</vt:lpstr>
      <vt:lpstr>'16 ПиУ'!Область_печати</vt:lpstr>
      <vt:lpstr>'17 МЕРО_ИРО'!Область_печати</vt:lpstr>
      <vt:lpstr>'18 музеи'!Область_печати</vt:lpstr>
      <vt:lpstr>'19 ПРОФ ПЕРЕПОДГ'!Область_печати</vt:lpstr>
      <vt:lpstr>'2 НОО'!Область_печати</vt:lpstr>
      <vt:lpstr>'20 общежития'!Область_печати</vt:lpstr>
      <vt:lpstr>'3 ООО'!Область_печати</vt:lpstr>
      <vt:lpstr>'4 СОО'!Область_печати</vt:lpstr>
      <vt:lpstr>'5 ДОП'!Область_печати</vt:lpstr>
      <vt:lpstr>'6 МЕРО_доп'!Область_печати</vt:lpstr>
      <vt:lpstr>'7 СД'!Область_печати</vt:lpstr>
      <vt:lpstr>'8 СПО'!Область_печати</vt:lpstr>
      <vt:lpstr>'9 СПО чч'!Область_печати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Шмакова О.С.. Олеся Сергеевна</dc:creator>
  <cp:lastModifiedBy>Елена В. Халевина</cp:lastModifiedBy>
  <cp:lastPrinted>2024-09-26T13:47:53Z</cp:lastPrinted>
  <dcterms:created xsi:type="dcterms:W3CDTF">2019-12-19T06:40:21Z</dcterms:created>
  <dcterms:modified xsi:type="dcterms:W3CDTF">2025-02-05T11:17:44Z</dcterms:modified>
</cp:coreProperties>
</file>